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5600" windowHeight="9780" activeTab="3"/>
  </bookViews>
  <sheets>
    <sheet name="Dati azienda" sheetId="2" r:id="rId1"/>
    <sheet name="Meteo" sheetId="3" r:id="rId2"/>
    <sheet name="TABELLE IPNOA" sheetId="7" r:id="rId3"/>
    <sheet name="IPNOA" sheetId="5" r:id="rId4"/>
  </sheets>
  <calcPr calcId="145621"/>
</workbook>
</file>

<file path=xl/calcChain.xml><?xml version="1.0" encoding="utf-8"?>
<calcChain xmlns="http://schemas.openxmlformats.org/spreadsheetml/2006/main">
  <c r="J17" i="5" l="1"/>
  <c r="J18" i="5"/>
  <c r="J19" i="5"/>
  <c r="J20" i="5"/>
  <c r="J21" i="5"/>
  <c r="J16" i="5"/>
  <c r="B9" i="3"/>
  <c r="B10" i="3"/>
  <c r="B8" i="3"/>
  <c r="B7" i="3"/>
  <c r="G10" i="5"/>
  <c r="G9" i="5"/>
  <c r="G7" i="5"/>
  <c r="H7" i="5" s="1"/>
  <c r="G6" i="5"/>
  <c r="G5" i="5"/>
  <c r="G4" i="5"/>
  <c r="H4" i="5" s="1"/>
  <c r="G3" i="5"/>
  <c r="H3" i="5" s="1"/>
  <c r="E9" i="5"/>
  <c r="F9" i="5" s="1"/>
  <c r="E7" i="5"/>
  <c r="F7" i="5" s="1"/>
  <c r="E6" i="5"/>
  <c r="F6" i="5" s="1"/>
  <c r="E5" i="5"/>
  <c r="F5" i="5" s="1"/>
  <c r="E4" i="5"/>
  <c r="F4" i="5" s="1"/>
  <c r="E3" i="5"/>
  <c r="F3" i="5" s="1"/>
  <c r="D4" i="5"/>
  <c r="L17" i="5" s="1"/>
  <c r="D5" i="5"/>
  <c r="L18" i="5" s="1"/>
  <c r="D6" i="5"/>
  <c r="L19" i="5" s="1"/>
  <c r="M19" i="5" s="1"/>
  <c r="D7" i="5"/>
  <c r="L20" i="5" s="1"/>
  <c r="D8" i="5"/>
  <c r="D9" i="5"/>
  <c r="L21" i="5" s="1"/>
  <c r="D10" i="5"/>
  <c r="D3" i="5"/>
  <c r="L16" i="5" s="1"/>
  <c r="C5" i="5"/>
  <c r="C7" i="5"/>
  <c r="C9" i="5"/>
  <c r="C3" i="5"/>
  <c r="M21" i="5" l="1"/>
  <c r="M17" i="5"/>
  <c r="M20" i="5"/>
  <c r="M16" i="5"/>
  <c r="M18" i="5"/>
  <c r="M22" i="5" l="1"/>
</calcChain>
</file>

<file path=xl/sharedStrings.xml><?xml version="1.0" encoding="utf-8"?>
<sst xmlns="http://schemas.openxmlformats.org/spreadsheetml/2006/main" count="307" uniqueCount="180">
  <si>
    <t>-</t>
  </si>
  <si>
    <t>COMUNE</t>
  </si>
  <si>
    <t>FOGLIO</t>
  </si>
  <si>
    <t>MAPPALE</t>
  </si>
  <si>
    <t>LANDRIANO</t>
  </si>
  <si>
    <t>MAIS</t>
  </si>
  <si>
    <t>ERBA MEDICA</t>
  </si>
  <si>
    <t>FRUMENTO TENERO</t>
  </si>
  <si>
    <t>PRATO PERMANENTE</t>
  </si>
  <si>
    <t>SAU (ha)</t>
  </si>
  <si>
    <t>USO</t>
  </si>
  <si>
    <t>COLTURE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</si>
  <si>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</si>
  <si>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</si>
  <si>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</si>
  <si>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</si>
  <si>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</si>
  <si>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</si>
  <si>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</si>
  <si>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</si>
  <si>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</si>
  <si>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</si>
  <si>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</si>
  <si>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</si>
  <si>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 massima (°C)</t>
  </si>
  <si>
    <t>T minima (°C)</t>
  </si>
  <si>
    <t>Pioggia (mm)</t>
  </si>
  <si>
    <t>ID SUOLO</t>
  </si>
  <si>
    <t>Dose liquame (m3/ha)</t>
  </si>
  <si>
    <t>Tipo concime minerale</t>
  </si>
  <si>
    <t>Modalità di distribuzione</t>
  </si>
  <si>
    <t>interrata</t>
  </si>
  <si>
    <t>superficiale</t>
  </si>
  <si>
    <t>Concimazione organica</t>
  </si>
  <si>
    <t>Concimazione minerale</t>
  </si>
  <si>
    <t>urea</t>
  </si>
  <si>
    <t>nitrato di ammonio</t>
  </si>
  <si>
    <t>Quantità concime minerale (kg/ha)</t>
  </si>
  <si>
    <t>Concimazione</t>
  </si>
  <si>
    <t>Caratteristiche del liquame</t>
  </si>
  <si>
    <t>Azoto totale</t>
  </si>
  <si>
    <t>Azoto ammoniacale</t>
  </si>
  <si>
    <t>Fosforo totale (P2O5)</t>
  </si>
  <si>
    <t>(kg/m3)</t>
  </si>
  <si>
    <t>Potassio totale (K2O)</t>
  </si>
  <si>
    <t>Pratiche agronomiche</t>
  </si>
  <si>
    <t>Tipo di lavorazione</t>
  </si>
  <si>
    <t>Metodo irriguo</t>
  </si>
  <si>
    <t>tradizionale</t>
  </si>
  <si>
    <t>minima lavorazione</t>
  </si>
  <si>
    <t>Scorrimento</t>
  </si>
  <si>
    <t>Tipo di lavorazione del suolo</t>
  </si>
  <si>
    <t>PARTICELLE CATASTALE E USO DEL SUOLO</t>
  </si>
  <si>
    <t>DATI AZIENDA</t>
  </si>
  <si>
    <t>Caratteristiche del suolo</t>
  </si>
  <si>
    <t>Argilla (%)</t>
  </si>
  <si>
    <t>Limo (%)</t>
  </si>
  <si>
    <t>Scheletro (%)</t>
  </si>
  <si>
    <t>Densità apparente (t/t)</t>
  </si>
  <si>
    <t>P Olsen (ppm)</t>
  </si>
  <si>
    <t>SUOLO 1</t>
  </si>
  <si>
    <t>SUOLO 2</t>
  </si>
  <si>
    <t>Carbonio organico (g/kg)</t>
  </si>
  <si>
    <t>Sostanza organica (g/kg)</t>
  </si>
  <si>
    <t>Azoto totale (g/kg)</t>
  </si>
  <si>
    <t>Gruppi colturali</t>
  </si>
  <si>
    <t>Coltura</t>
  </si>
  <si>
    <t>ID suolo</t>
  </si>
  <si>
    <t>SAU coltura (ha)</t>
  </si>
  <si>
    <t>SAU coltura suolo (ha)</t>
  </si>
  <si>
    <t>FATTORI DI PERICOLO</t>
  </si>
  <si>
    <t>IPNOA</t>
  </si>
  <si>
    <t>Fertilizzanti minerali (FPfm)</t>
  </si>
  <si>
    <r>
      <t>VALORE IPNOA</t>
    </r>
    <r>
      <rPr>
        <b/>
        <vertAlign val="subscript"/>
        <sz val="12"/>
        <color theme="1"/>
        <rFont val="Times New Roman"/>
        <family val="1"/>
      </rPr>
      <t>g</t>
    </r>
  </si>
  <si>
    <t>CLASSE</t>
  </si>
  <si>
    <t>PERICOLO POTENZIALE</t>
  </si>
  <si>
    <t>2,54 – 3,18</t>
  </si>
  <si>
    <t>Improbabile</t>
  </si>
  <si>
    <t>APPORTO DI N (Kg/ha)</t>
  </si>
  <si>
    <t>CLASSE DI PERICOLO (FPfm)</t>
  </si>
  <si>
    <t>3,19 – 5,88</t>
  </si>
  <si>
    <t>Molto basso</t>
  </si>
  <si>
    <t>Leguminose (soia, pisello, erba medica, ….)</t>
  </si>
  <si>
    <t>5,89 – 7,42</t>
  </si>
  <si>
    <t>Basso</t>
  </si>
  <si>
    <t>1</t>
  </si>
  <si>
    <t>1-25</t>
  </si>
  <si>
    <t>Prato, melo, pero</t>
  </si>
  <si>
    <t>7,43 – 9,31</t>
  </si>
  <si>
    <t>Moderato</t>
  </si>
  <si>
    <t>26-100</t>
  </si>
  <si>
    <t>Avena, segale, barbabietola, triticale, girasole, lino, colza, vite</t>
  </si>
  <si>
    <t>9,32 – 11,10</t>
  </si>
  <si>
    <t>Alto</t>
  </si>
  <si>
    <t>100-180</t>
  </si>
  <si>
    <t>Frumento, orzo, riso, patata</t>
  </si>
  <si>
    <t>11,11 – 17,66</t>
  </si>
  <si>
    <t>Elevato</t>
  </si>
  <si>
    <t>&gt; 180</t>
  </si>
  <si>
    <t>Mais, ulivo, pioppo 10-12° anno</t>
  </si>
  <si>
    <t>Fertilizzanti organici (FPfo)</t>
  </si>
  <si>
    <t>CLASSE DI PERICOLO (EPf0)</t>
  </si>
  <si>
    <t>1-150</t>
  </si>
  <si>
    <t>151-300</t>
  </si>
  <si>
    <t>300-500</t>
  </si>
  <si>
    <t>&gt; 500</t>
  </si>
  <si>
    <t>Fanghi di depurazione (FPfd)</t>
  </si>
  <si>
    <t>CLASSE DI PERICOLO (FPfd)</t>
  </si>
  <si>
    <t>151-500</t>
  </si>
  <si>
    <t>500-1500</t>
  </si>
  <si>
    <t>&gt; 1500</t>
  </si>
  <si>
    <t>FATTORI DI CONTROLLO</t>
  </si>
  <si>
    <t>Contenuto di azoto nel suolo (Fca)</t>
  </si>
  <si>
    <t>Contenuto di azoto (%)</t>
  </si>
  <si>
    <t>Classificazione suoli</t>
  </si>
  <si>
    <t>Punteggio IPNOA (FCa)</t>
  </si>
  <si>
    <t>&gt; 0,5</t>
  </si>
  <si>
    <t>Eccessivamente dotati</t>
  </si>
  <si>
    <t>0,22 – 0,5</t>
  </si>
  <si>
    <t>Ricchi</t>
  </si>
  <si>
    <t>0,15 – 0,22</t>
  </si>
  <si>
    <t>Ben dotati</t>
  </si>
  <si>
    <t>0,1 – 0,15</t>
  </si>
  <si>
    <t>Mediamente dotati</t>
  </si>
  <si>
    <t>&lt; 0,1</t>
  </si>
  <si>
    <t>Poveri</t>
  </si>
  <si>
    <t>Clima (FCc)</t>
  </si>
  <si>
    <t>Precipitazioni (mm/anno)</t>
  </si>
  <si>
    <t>Temperatura media (°C)</t>
  </si>
  <si>
    <t>Punteggio IPNOA (FCc)</t>
  </si>
  <si>
    <t>&gt; 1200</t>
  </si>
  <si>
    <t>0-30</t>
  </si>
  <si>
    <t>1100-1200</t>
  </si>
  <si>
    <t>1000-1100</t>
  </si>
  <si>
    <t>&lt; 13.5</t>
  </si>
  <si>
    <t>&gt; 13.5</t>
  </si>
  <si>
    <t>900-1000</t>
  </si>
  <si>
    <t>800-900</t>
  </si>
  <si>
    <t>13.5-16</t>
  </si>
  <si>
    <t>&gt; 16</t>
  </si>
  <si>
    <t>700-800</t>
  </si>
  <si>
    <t>&lt; 14</t>
  </si>
  <si>
    <t>14-16</t>
  </si>
  <si>
    <t>600-700</t>
  </si>
  <si>
    <t>&lt; 13</t>
  </si>
  <si>
    <t>13-14.5</t>
  </si>
  <si>
    <t>14.5-16</t>
  </si>
  <si>
    <t>&lt; 600</t>
  </si>
  <si>
    <t>Pratiche agricole (FCpa)</t>
  </si>
  <si>
    <t>Modalità di concimazione</t>
  </si>
  <si>
    <t>Punteggio IPNOA (FCpa)</t>
  </si>
  <si>
    <t>Tradizionale</t>
  </si>
  <si>
    <t>Fertirrigazione</t>
  </si>
  <si>
    <t>Distribuzione su tutta la superficie</t>
  </si>
  <si>
    <t>Via fogliare</t>
  </si>
  <si>
    <t>No fertilizzazione</t>
  </si>
  <si>
    <t>Minima</t>
  </si>
  <si>
    <t>Non lavorazione</t>
  </si>
  <si>
    <t>Irrigazione (FCi)</t>
  </si>
  <si>
    <t>Sistema di irrigazione</t>
  </si>
  <si>
    <t>Punteggio IPNOA (FCi)</t>
  </si>
  <si>
    <t>Sommersione</t>
  </si>
  <si>
    <t>1,06</t>
  </si>
  <si>
    <t>1,04</t>
  </si>
  <si>
    <t>Aspersione</t>
  </si>
  <si>
    <t>1,02</t>
  </si>
  <si>
    <t>No irrigazione</t>
  </si>
  <si>
    <t>1,00</t>
  </si>
  <si>
    <t>Dose N (kg N/ha)</t>
  </si>
  <si>
    <t>Qtà. concime minerale (kg/ha)</t>
  </si>
  <si>
    <t>Titolo (% N)</t>
  </si>
  <si>
    <t>Media T max (°C)</t>
  </si>
  <si>
    <t>Media T min (°C)</t>
  </si>
  <si>
    <t>Pioggia annua (mm)</t>
  </si>
  <si>
    <t>T media annua</t>
  </si>
  <si>
    <r>
      <t>IPNOA = (FP</t>
    </r>
    <r>
      <rPr>
        <b/>
        <vertAlign val="subscript"/>
        <sz val="12"/>
        <color rgb="FF000000"/>
        <rFont val="Calibri"/>
        <family val="2"/>
        <scheme val="minor"/>
      </rPr>
      <t>fm</t>
    </r>
    <r>
      <rPr>
        <b/>
        <sz val="12"/>
        <color rgb="FF000000"/>
        <rFont val="Calibri"/>
        <family val="2"/>
        <scheme val="minor"/>
      </rPr>
      <t xml:space="preserve"> + FP</t>
    </r>
    <r>
      <rPr>
        <b/>
        <vertAlign val="subscript"/>
        <sz val="12"/>
        <color rgb="FF000000"/>
        <rFont val="Calibri"/>
        <family val="2"/>
        <scheme val="minor"/>
      </rPr>
      <t>fo</t>
    </r>
    <r>
      <rPr>
        <b/>
        <sz val="12"/>
        <color rgb="FF000000"/>
        <rFont val="Calibri"/>
        <family val="2"/>
        <scheme val="minor"/>
      </rPr>
      <t xml:space="preserve"> + FP</t>
    </r>
    <r>
      <rPr>
        <b/>
        <vertAlign val="subscript"/>
        <sz val="12"/>
        <color rgb="FF000000"/>
        <rFont val="Calibri"/>
        <family val="2"/>
        <scheme val="minor"/>
      </rPr>
      <t>fd</t>
    </r>
    <r>
      <rPr>
        <b/>
        <sz val="12"/>
        <color rgb="FF000000"/>
        <rFont val="Calibri"/>
        <family val="2"/>
        <scheme val="minor"/>
      </rPr>
      <t>) x (FC</t>
    </r>
    <r>
      <rPr>
        <b/>
        <vertAlign val="subscript"/>
        <sz val="12"/>
        <color rgb="FF000000"/>
        <rFont val="Calibri"/>
        <family val="2"/>
        <scheme val="minor"/>
      </rPr>
      <t>a</t>
    </r>
    <r>
      <rPr>
        <b/>
        <sz val="12"/>
        <color rgb="FF000000"/>
        <rFont val="Calibri"/>
        <family val="2"/>
        <scheme val="minor"/>
      </rPr>
      <t xml:space="preserve"> x FC</t>
    </r>
    <r>
      <rPr>
        <b/>
        <vertAlign val="subscript"/>
        <sz val="12"/>
        <color rgb="FF000000"/>
        <rFont val="Calibri"/>
        <family val="2"/>
        <scheme val="minor"/>
      </rPr>
      <t>c</t>
    </r>
    <r>
      <rPr>
        <b/>
        <sz val="12"/>
        <color rgb="FF000000"/>
        <rFont val="Calibri"/>
        <family val="2"/>
        <scheme val="minor"/>
      </rPr>
      <t xml:space="preserve"> x FC</t>
    </r>
    <r>
      <rPr>
        <b/>
        <vertAlign val="subscript"/>
        <sz val="12"/>
        <color rgb="FF000000"/>
        <rFont val="Calibri"/>
        <family val="2"/>
        <scheme val="minor"/>
      </rPr>
      <t>pa</t>
    </r>
    <r>
      <rPr>
        <b/>
        <sz val="12"/>
        <color rgb="FF000000"/>
        <rFont val="Calibri"/>
        <family val="2"/>
        <scheme val="minor"/>
      </rPr>
      <t xml:space="preserve"> x FC</t>
    </r>
    <r>
      <rPr>
        <b/>
        <vertAlign val="subscript"/>
        <sz val="12"/>
        <color rgb="FF000000"/>
        <rFont val="Calibri"/>
        <family val="2"/>
        <scheme val="minor"/>
      </rPr>
      <t>i</t>
    </r>
    <r>
      <rPr>
        <b/>
        <sz val="12"/>
        <color rgb="FF000000"/>
        <rFont val="Calibri"/>
        <family val="2"/>
        <scheme val="minor"/>
      </rPr>
      <t>)</t>
    </r>
  </si>
  <si>
    <t>IPNOA totale</t>
  </si>
  <si>
    <t>SAU (ha) x IPNOA</t>
  </si>
  <si>
    <t>Pericolo potenziale</t>
  </si>
  <si>
    <t>Interrata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</si>
</sst>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1" fillId="0" borderId="0"/>
    <xf numFmtId="0" fontId="11" fillId="0" borderId="0"/>
  </cellStyleXfs>
  <cellXfs count="143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8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0" xfId="0" applyFont="1" applyAlignment="1"/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justify" vertical="center"/>
    </xf>
    <xf numFmtId="0" fontId="0" fillId="0" borderId="27" xfId="0" applyBorder="1" applyAlignment="1">
      <alignment horizontal="center" vertical="justify"/>
    </xf>
    <xf numFmtId="0" fontId="0" fillId="0" borderId="13" xfId="0" applyBorder="1" applyAlignment="1">
      <alignment horizontal="justify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justify"/>
    </xf>
    <xf numFmtId="0" fontId="0" fillId="0" borderId="15" xfId="0" applyBorder="1"/>
    <xf numFmtId="0" fontId="0" fillId="0" borderId="30" xfId="0" applyBorder="1" applyAlignment="1">
      <alignment horizontal="center" vertical="justify"/>
    </xf>
    <xf numFmtId="49" fontId="0" fillId="0" borderId="31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31" xfId="1" applyFont="1" applyFill="1" applyBorder="1" applyAlignment="1">
      <alignment wrapText="1"/>
    </xf>
    <xf numFmtId="0" fontId="12" fillId="0" borderId="32" xfId="1" applyFont="1" applyFill="1" applyBorder="1" applyAlignment="1">
      <alignment wrapText="1"/>
    </xf>
    <xf numFmtId="0" fontId="1" fillId="9" borderId="1" xfId="0" applyFont="1" applyFill="1" applyBorder="1" applyAlignment="1">
      <alignment horizontal="left" vertical="center"/>
    </xf>
    <xf numFmtId="164" fontId="0" fillId="9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4" xfId="0" applyBorder="1"/>
    <xf numFmtId="0" fontId="0" fillId="0" borderId="41" xfId="0" applyBorder="1"/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1" fontId="0" fillId="0" borderId="39" xfId="0" applyNumberFormat="1" applyBorder="1"/>
    <xf numFmtId="1" fontId="0" fillId="0" borderId="46" xfId="0" applyNumberFormat="1" applyBorder="1"/>
    <xf numFmtId="0" fontId="15" fillId="7" borderId="34" xfId="0" applyFont="1" applyFill="1" applyBorder="1" applyAlignment="1">
      <alignment vertical="center" wrapText="1"/>
    </xf>
    <xf numFmtId="164" fontId="15" fillId="7" borderId="35" xfId="0" applyNumberFormat="1" applyFont="1" applyFill="1" applyBorder="1" applyAlignment="1">
      <alignment vertical="center"/>
    </xf>
    <xf numFmtId="0" fontId="15" fillId="7" borderId="33" xfId="0" applyFont="1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8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</cellXfs>
  <cellStyles count="4">
    <cellStyle name="Normale" xfId="0" builtinId="0"/>
    <cellStyle name="Normale 2" xfId="2"/>
    <cellStyle name="Normale 2 2" xfId="3"/>
    <cellStyle name="Normale_Foglio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0</xdr:row>
      <xdr:rowOff>123825</xdr:rowOff>
    </xdr:from>
    <xdr:to>
      <xdr:col>12</xdr:col>
      <xdr:colOff>85725</xdr:colOff>
      <xdr:row>8</xdr:row>
      <xdr:rowOff>161925</xdr:rowOff>
    </xdr:to>
    <xdr:sp macro="" textlink="">
      <xdr:nvSpPr>
        <xdr:cNvPr id="2" name="CasellaDiTesto 1"/>
        <xdr:cNvSpPr txBox="1"/>
      </xdr:nvSpPr>
      <xdr:spPr>
        <a:xfrm>
          <a:off x="895351" y="123825"/>
          <a:ext cx="10639424" cy="15621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Indice</a:t>
          </a:r>
          <a:r>
            <a:rPr lang="it-IT" sz="1200" b="1" baseline="0"/>
            <a:t> IPNOA:</a:t>
          </a:r>
          <a:endParaRPr lang="it-IT" b="1"/>
        </a:p>
        <a:p>
          <a:r>
            <a:rPr lang="it-IT"/>
            <a:t>I fattori di pericolo (FP) sono: </a:t>
          </a:r>
          <a:r>
            <a:rPr lang="it-IT" b="1"/>
            <a:t>fertilizzanti minerali</a:t>
          </a:r>
          <a:r>
            <a:rPr lang="it-IT"/>
            <a:t> (FP</a:t>
          </a:r>
          <a:r>
            <a:rPr lang="it-IT" baseline="-25000"/>
            <a:t>fm</a:t>
          </a:r>
          <a:r>
            <a:rPr lang="it-IT"/>
            <a:t>), </a:t>
          </a:r>
          <a:r>
            <a:rPr lang="it-IT" b="1"/>
            <a:t>fertilizzanti organici</a:t>
          </a:r>
          <a:r>
            <a:rPr lang="it-IT"/>
            <a:t> (FP</a:t>
          </a:r>
          <a:r>
            <a:rPr lang="it-IT" baseline="-25000"/>
            <a:t>fo</a:t>
          </a:r>
          <a:r>
            <a:rPr lang="it-IT"/>
            <a:t>) e </a:t>
          </a:r>
          <a:r>
            <a:rPr lang="it-IT" b="1"/>
            <a:t>fanghi di depurazione</a:t>
          </a:r>
          <a:r>
            <a:rPr lang="it-IT"/>
            <a:t> (FP</a:t>
          </a:r>
          <a:r>
            <a:rPr lang="it-IT" baseline="-25000"/>
            <a:t>fd</a:t>
          </a:r>
          <a:r>
            <a:rPr lang="it-IT"/>
            <a:t>). Ad ogni FP viene assegnata una classe di pericolo da 1 a 5 (1 improbabile, 5 elevato) in base alla quantità distribuita sui terreni coltivati (kg di N ha</a:t>
          </a:r>
          <a:r>
            <a:rPr lang="it-IT" baseline="30000"/>
            <a:t>-1</a:t>
          </a:r>
          <a:r>
            <a:rPr lang="it-IT"/>
            <a:t>).</a:t>
          </a:r>
        </a:p>
        <a:p>
          <a:r>
            <a:rPr lang="it-IT"/>
            <a:t>I fattori di controllo (FC) sono: </a:t>
          </a:r>
          <a:r>
            <a:rPr lang="it-IT" b="1"/>
            <a:t>contenuto di azoto nel suolo</a:t>
          </a:r>
          <a:r>
            <a:rPr lang="it-IT"/>
            <a:t> (FC</a:t>
          </a:r>
          <a:r>
            <a:rPr lang="it-IT" baseline="-25000"/>
            <a:t>a</a:t>
          </a:r>
          <a:r>
            <a:rPr lang="it-IT"/>
            <a:t>), </a:t>
          </a:r>
          <a:r>
            <a:rPr lang="it-IT" b="1"/>
            <a:t>clima</a:t>
          </a:r>
          <a:r>
            <a:rPr lang="it-IT"/>
            <a:t> (precipitazioni e temperatura medie annue, (FC</a:t>
          </a:r>
          <a:r>
            <a:rPr lang="it-IT" baseline="-25000"/>
            <a:t>c</a:t>
          </a:r>
          <a:r>
            <a:rPr lang="it-IT"/>
            <a:t>), </a:t>
          </a:r>
          <a:r>
            <a:rPr lang="it-IT" b="1"/>
            <a:t>pratiche agricole</a:t>
          </a:r>
          <a:r>
            <a:rPr lang="it-IT"/>
            <a:t> (FC</a:t>
          </a:r>
          <a:r>
            <a:rPr lang="it-IT" baseline="-25000"/>
            <a:t>pa</a:t>
          </a:r>
          <a:r>
            <a:rPr lang="it-IT"/>
            <a:t>) ed </a:t>
          </a:r>
          <a:r>
            <a:rPr lang="it-IT" b="1"/>
            <a:t>irrigazione</a:t>
          </a:r>
          <a:r>
            <a:rPr lang="it-IT"/>
            <a:t> (FC</a:t>
          </a:r>
          <a:r>
            <a:rPr lang="it-IT" baseline="-25000"/>
            <a:t>i</a:t>
          </a:r>
          <a:r>
            <a:rPr lang="it-IT"/>
            <a:t>). Ad ogni FC viene assegnato un peso generalmente variabile da 0,94 a 1,10.</a:t>
          </a:r>
        </a:p>
        <a:p>
          <a:endParaRPr lang="it-IT"/>
        </a:p>
        <a:p>
          <a:pPr algn="ctr"/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IPNOA = (FP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fm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 + FP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fo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 + FP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fd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) x (FC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 x FC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 x FC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pa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 x FC</a:t>
          </a:r>
          <a:r>
            <a:rPr lang="it-IT" sz="12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lang="it-IT" sz="12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</a:p>
        <a:p>
          <a:pPr algn="ctr"/>
          <a:endParaRPr lang="it-IT"/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385108</xdr:colOff>
      <xdr:row>0</xdr:row>
      <xdr:rowOff>19051</xdr:rowOff>
    </xdr:from>
    <xdr:to>
      <xdr:col>12</xdr:col>
      <xdr:colOff>556914</xdr:colOff>
      <xdr:row>12</xdr:row>
      <xdr:rowOff>152401</xdr:rowOff>
    </xdr:to>
    <xdr:pic>
      <xdr:nvPicPr>
        <xdr:cNvPr id="2" name="Immagine 1" descr="Immagin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33733" y="19051"/>
          <a:ext cx="3600806" cy="280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F1" workbookViewId="0">
      <selection activeCell="H5" sqref="H5"/>
    </sheetView>
  </sheetViews>
  <sheetFormatPr defaultRowHeight="14.5" x14ac:dyDescent="0.35"/>
  <cols>
    <col min="1" max="1" width="21.26953125" customWidth="1"/>
    <col min="2" max="2" width="17.7265625" customWidth="1"/>
    <col min="8" max="8" width="26.453125" customWidth="1"/>
    <col min="9" max="9" width="14.26953125" customWidth="1"/>
    <col min="10" max="10" width="15.7265625" customWidth="1"/>
    <col min="11" max="11" width="19" customWidth="1"/>
    <col min="12" max="12" width="17.453125" customWidth="1"/>
    <col min="13" max="13" width="11.453125" customWidth="1"/>
    <col min="14" max="14" width="19.1796875" customWidth="1"/>
    <col min="15" max="15" width="16.54296875" customWidth="1"/>
  </cols>
  <sheetData>
    <row r="2" spans="1:15" x14ac:dyDescent="0.35">
      <c r="H2" s="2" t="s">
        <v>38</v>
      </c>
      <c r="I2" s="119" t="s">
        <v>33</v>
      </c>
      <c r="J2" s="120"/>
      <c r="K2" s="121" t="s">
        <v>34</v>
      </c>
      <c r="L2" s="121"/>
      <c r="M2" s="121"/>
      <c r="N2" s="119" t="s">
        <v>45</v>
      </c>
      <c r="O2" s="120"/>
    </row>
    <row r="3" spans="1:15" ht="33.5" x14ac:dyDescent="0.75">
      <c r="A3" s="22" t="s">
        <v>53</v>
      </c>
      <c r="H3" s="15" t="s">
        <v>11</v>
      </c>
      <c r="I3" s="15" t="s">
        <v>28</v>
      </c>
      <c r="J3" s="15" t="s">
        <v>30</v>
      </c>
      <c r="K3" s="15" t="s">
        <v>37</v>
      </c>
      <c r="L3" s="15" t="s">
        <v>29</v>
      </c>
      <c r="M3" s="15" t="s">
        <v>170</v>
      </c>
      <c r="N3" s="20" t="s">
        <v>51</v>
      </c>
      <c r="O3" s="21" t="s">
        <v>47</v>
      </c>
    </row>
    <row r="4" spans="1:15" x14ac:dyDescent="0.35">
      <c r="H4" s="3" t="s">
        <v>5</v>
      </c>
      <c r="I4" s="6">
        <v>100</v>
      </c>
      <c r="J4" s="6" t="s">
        <v>31</v>
      </c>
      <c r="K4" s="14">
        <v>250</v>
      </c>
      <c r="L4" s="6" t="s">
        <v>35</v>
      </c>
      <c r="M4" s="94">
        <v>46</v>
      </c>
      <c r="N4" s="18" t="s">
        <v>48</v>
      </c>
      <c r="O4" s="18" t="s">
        <v>50</v>
      </c>
    </row>
    <row r="5" spans="1:15" x14ac:dyDescent="0.35">
      <c r="H5" s="3" t="s">
        <v>8</v>
      </c>
      <c r="I5" s="6">
        <v>80</v>
      </c>
      <c r="J5" s="6" t="s">
        <v>32</v>
      </c>
      <c r="K5" s="14" t="s">
        <v>0</v>
      </c>
      <c r="L5" s="6"/>
      <c r="M5" s="94"/>
      <c r="N5" s="18" t="s">
        <v>48</v>
      </c>
      <c r="O5" s="18" t="s">
        <v>50</v>
      </c>
    </row>
    <row r="6" spans="1:15" x14ac:dyDescent="0.35">
      <c r="A6" s="121" t="s">
        <v>52</v>
      </c>
      <c r="B6" s="121"/>
      <c r="C6" s="121"/>
      <c r="D6" s="121"/>
      <c r="E6" s="121"/>
      <c r="F6" s="121"/>
      <c r="H6" s="3" t="s">
        <v>7</v>
      </c>
      <c r="I6" s="6">
        <v>60</v>
      </c>
      <c r="J6" s="6" t="s">
        <v>31</v>
      </c>
      <c r="K6" s="14">
        <v>300</v>
      </c>
      <c r="L6" s="6" t="s">
        <v>36</v>
      </c>
      <c r="M6" s="94">
        <v>26</v>
      </c>
      <c r="N6" s="18" t="s">
        <v>49</v>
      </c>
      <c r="O6" s="19" t="s">
        <v>0</v>
      </c>
    </row>
    <row r="7" spans="1:15" x14ac:dyDescent="0.35">
      <c r="A7" s="23" t="s">
        <v>10</v>
      </c>
      <c r="B7" s="23" t="s">
        <v>1</v>
      </c>
      <c r="C7" s="23" t="s">
        <v>2</v>
      </c>
      <c r="D7" s="23" t="s">
        <v>3</v>
      </c>
      <c r="E7" s="23" t="s">
        <v>9</v>
      </c>
      <c r="F7" s="2" t="s">
        <v>27</v>
      </c>
      <c r="H7" s="3" t="s">
        <v>6</v>
      </c>
      <c r="I7" s="6">
        <v>20</v>
      </c>
      <c r="J7" s="6" t="s">
        <v>32</v>
      </c>
      <c r="K7" s="14" t="s">
        <v>0</v>
      </c>
      <c r="L7" s="6"/>
      <c r="M7" s="94"/>
      <c r="N7" s="18" t="s">
        <v>48</v>
      </c>
      <c r="O7" s="18" t="s">
        <v>50</v>
      </c>
    </row>
    <row r="8" spans="1:15" x14ac:dyDescent="0.35">
      <c r="A8" s="3" t="s">
        <v>5</v>
      </c>
      <c r="B8" s="3" t="s">
        <v>4</v>
      </c>
      <c r="C8" s="4">
        <v>3</v>
      </c>
      <c r="D8" s="4">
        <v>18</v>
      </c>
      <c r="E8" s="5">
        <v>6.83</v>
      </c>
      <c r="F8" s="6">
        <v>1</v>
      </c>
    </row>
    <row r="9" spans="1:15" x14ac:dyDescent="0.35">
      <c r="A9" s="3" t="s">
        <v>8</v>
      </c>
      <c r="B9" s="3" t="s">
        <v>4</v>
      </c>
      <c r="C9" s="4">
        <v>3</v>
      </c>
      <c r="D9" s="4">
        <v>17</v>
      </c>
      <c r="E9" s="5">
        <v>4.7</v>
      </c>
      <c r="F9" s="6">
        <v>1</v>
      </c>
    </row>
    <row r="10" spans="1:15" x14ac:dyDescent="0.35">
      <c r="A10" s="3" t="s">
        <v>8</v>
      </c>
      <c r="B10" s="3" t="s">
        <v>4</v>
      </c>
      <c r="C10" s="4">
        <v>2</v>
      </c>
      <c r="D10" s="4">
        <v>23</v>
      </c>
      <c r="E10" s="5">
        <v>4.04</v>
      </c>
      <c r="F10" s="6">
        <v>2</v>
      </c>
      <c r="H10" s="16" t="s">
        <v>39</v>
      </c>
      <c r="I10" s="17" t="s">
        <v>43</v>
      </c>
    </row>
    <row r="11" spans="1:15" x14ac:dyDescent="0.35">
      <c r="A11" s="3" t="s">
        <v>5</v>
      </c>
      <c r="B11" s="3" t="s">
        <v>4</v>
      </c>
      <c r="C11" s="4">
        <v>2</v>
      </c>
      <c r="D11" s="4">
        <v>25</v>
      </c>
      <c r="E11" s="5">
        <v>3.52</v>
      </c>
      <c r="F11" s="6">
        <v>2</v>
      </c>
      <c r="H11" s="3" t="s">
        <v>40</v>
      </c>
      <c r="I11" s="6">
        <v>2.2999999999999998</v>
      </c>
    </row>
    <row r="12" spans="1:15" x14ac:dyDescent="0.35">
      <c r="A12" s="3" t="s">
        <v>8</v>
      </c>
      <c r="B12" s="3" t="s">
        <v>4</v>
      </c>
      <c r="C12" s="4">
        <v>4</v>
      </c>
      <c r="D12" s="4">
        <v>1</v>
      </c>
      <c r="E12" s="6">
        <v>3.31</v>
      </c>
      <c r="F12" s="6">
        <v>2</v>
      </c>
      <c r="H12" s="3" t="s">
        <v>41</v>
      </c>
      <c r="I12" s="6">
        <v>1.6</v>
      </c>
    </row>
    <row r="13" spans="1:15" x14ac:dyDescent="0.35">
      <c r="A13" s="3" t="s">
        <v>5</v>
      </c>
      <c r="B13" s="3" t="s">
        <v>4</v>
      </c>
      <c r="C13" s="4">
        <v>3</v>
      </c>
      <c r="D13" s="4">
        <v>2</v>
      </c>
      <c r="E13" s="5">
        <v>3.09</v>
      </c>
      <c r="F13" s="6">
        <v>1</v>
      </c>
      <c r="H13" s="3" t="s">
        <v>42</v>
      </c>
      <c r="I13" s="6">
        <v>1.4</v>
      </c>
    </row>
    <row r="14" spans="1:15" x14ac:dyDescent="0.35">
      <c r="A14" s="3" t="s">
        <v>5</v>
      </c>
      <c r="B14" s="3" t="s">
        <v>4</v>
      </c>
      <c r="C14" s="4">
        <v>3</v>
      </c>
      <c r="D14" s="4">
        <v>4</v>
      </c>
      <c r="E14" s="5">
        <v>2.92</v>
      </c>
      <c r="F14" s="6">
        <v>1</v>
      </c>
      <c r="H14" s="3" t="s">
        <v>44</v>
      </c>
      <c r="I14" s="6">
        <v>2.2000000000000002</v>
      </c>
    </row>
    <row r="15" spans="1:15" x14ac:dyDescent="0.35">
      <c r="A15" s="3" t="s">
        <v>5</v>
      </c>
      <c r="B15" s="3" t="s">
        <v>4</v>
      </c>
      <c r="C15" s="4">
        <v>2</v>
      </c>
      <c r="D15" s="4">
        <v>5</v>
      </c>
      <c r="E15" s="5">
        <v>2.48</v>
      </c>
      <c r="F15" s="6">
        <v>2</v>
      </c>
    </row>
    <row r="16" spans="1:15" x14ac:dyDescent="0.35">
      <c r="A16" s="3" t="s">
        <v>7</v>
      </c>
      <c r="B16" s="3" t="s">
        <v>4</v>
      </c>
      <c r="C16" s="4">
        <v>3</v>
      </c>
      <c r="D16" s="4">
        <v>36</v>
      </c>
      <c r="E16" s="6">
        <v>2.46</v>
      </c>
      <c r="F16" s="6">
        <v>1</v>
      </c>
    </row>
    <row r="17" spans="1:18" x14ac:dyDescent="0.35">
      <c r="A17" s="3" t="s">
        <v>5</v>
      </c>
      <c r="B17" s="3" t="s">
        <v>4</v>
      </c>
      <c r="C17" s="4">
        <v>3</v>
      </c>
      <c r="D17" s="4">
        <v>3</v>
      </c>
      <c r="E17" s="5">
        <v>2.39</v>
      </c>
      <c r="F17" s="6">
        <v>1</v>
      </c>
      <c r="H17" s="27" t="s">
        <v>54</v>
      </c>
      <c r="I17" s="26" t="s">
        <v>60</v>
      </c>
      <c r="J17" s="26" t="s">
        <v>61</v>
      </c>
    </row>
    <row r="18" spans="1:18" x14ac:dyDescent="0.35">
      <c r="A18" s="3" t="s">
        <v>5</v>
      </c>
      <c r="B18" s="3" t="s">
        <v>4</v>
      </c>
      <c r="C18" s="4">
        <v>2</v>
      </c>
      <c r="D18" s="4">
        <v>26</v>
      </c>
      <c r="E18" s="5">
        <v>2.3199999999999998</v>
      </c>
      <c r="F18" s="6">
        <v>2</v>
      </c>
      <c r="H18" s="28" t="s">
        <v>55</v>
      </c>
      <c r="I18" s="8">
        <v>7.5</v>
      </c>
      <c r="J18" s="8">
        <v>46</v>
      </c>
      <c r="K18" s="25"/>
      <c r="L18" s="25"/>
      <c r="M18" s="25"/>
      <c r="N18" s="25"/>
      <c r="O18" s="25"/>
    </row>
    <row r="19" spans="1:18" x14ac:dyDescent="0.35">
      <c r="A19" s="3" t="s">
        <v>8</v>
      </c>
      <c r="B19" s="3" t="s">
        <v>4</v>
      </c>
      <c r="C19" s="4">
        <v>2</v>
      </c>
      <c r="D19" s="4">
        <v>24</v>
      </c>
      <c r="E19" s="5">
        <v>2.2999999999999998</v>
      </c>
      <c r="F19" s="6">
        <v>2</v>
      </c>
      <c r="H19" s="28" t="s">
        <v>56</v>
      </c>
      <c r="I19" s="8">
        <v>34.25</v>
      </c>
      <c r="J19" s="8">
        <v>45</v>
      </c>
      <c r="K19" s="13"/>
      <c r="L19" s="13"/>
      <c r="M19" s="13"/>
      <c r="N19" s="13"/>
      <c r="O19" s="13"/>
    </row>
    <row r="20" spans="1:18" x14ac:dyDescent="0.35">
      <c r="A20" s="3" t="s">
        <v>7</v>
      </c>
      <c r="B20" s="3" t="s">
        <v>4</v>
      </c>
      <c r="C20" s="4">
        <v>3</v>
      </c>
      <c r="D20" s="4">
        <v>73</v>
      </c>
      <c r="E20" s="6">
        <v>2.2999999999999998</v>
      </c>
      <c r="F20" s="6">
        <v>1</v>
      </c>
      <c r="H20" s="28" t="s">
        <v>57</v>
      </c>
      <c r="I20" s="8">
        <v>10.5</v>
      </c>
      <c r="J20" s="8">
        <v>0</v>
      </c>
      <c r="K20" s="24"/>
      <c r="L20" s="24"/>
      <c r="M20" s="24"/>
      <c r="N20" s="24"/>
      <c r="O20" s="24"/>
      <c r="P20" s="24"/>
      <c r="Q20" s="24"/>
      <c r="R20" s="24"/>
    </row>
    <row r="21" spans="1:18" x14ac:dyDescent="0.35">
      <c r="A21" s="3" t="s">
        <v>5</v>
      </c>
      <c r="B21" s="3" t="s">
        <v>4</v>
      </c>
      <c r="C21" s="4">
        <v>2</v>
      </c>
      <c r="D21" s="4">
        <v>6</v>
      </c>
      <c r="E21" s="5">
        <v>2.14</v>
      </c>
      <c r="F21" s="6">
        <v>2</v>
      </c>
      <c r="H21" s="28" t="s">
        <v>62</v>
      </c>
      <c r="I21" s="8">
        <v>12.3</v>
      </c>
      <c r="J21" s="8">
        <v>18</v>
      </c>
      <c r="K21" s="1"/>
      <c r="L21" s="1"/>
      <c r="M21" s="1"/>
      <c r="N21" s="1"/>
      <c r="O21" s="1"/>
      <c r="P21" s="1"/>
      <c r="Q21" s="1"/>
      <c r="R21" s="1"/>
    </row>
    <row r="22" spans="1:18" x14ac:dyDescent="0.35">
      <c r="A22" s="3" t="s">
        <v>8</v>
      </c>
      <c r="B22" s="3" t="s">
        <v>4</v>
      </c>
      <c r="C22" s="4">
        <v>2</v>
      </c>
      <c r="D22" s="4">
        <v>30</v>
      </c>
      <c r="E22" s="5">
        <v>2.13</v>
      </c>
      <c r="F22" s="6">
        <v>2</v>
      </c>
      <c r="H22" s="28" t="s">
        <v>63</v>
      </c>
      <c r="I22" s="8">
        <v>21.15</v>
      </c>
      <c r="J22" s="8">
        <v>30.96</v>
      </c>
    </row>
    <row r="23" spans="1:18" x14ac:dyDescent="0.35">
      <c r="A23" s="3" t="s">
        <v>5</v>
      </c>
      <c r="B23" s="3" t="s">
        <v>4</v>
      </c>
      <c r="C23" s="4">
        <v>2</v>
      </c>
      <c r="D23" s="4">
        <v>4</v>
      </c>
      <c r="E23" s="5">
        <v>2.04</v>
      </c>
      <c r="F23" s="6">
        <v>2</v>
      </c>
      <c r="H23" s="28" t="s">
        <v>64</v>
      </c>
      <c r="I23" s="8">
        <v>1.1000000000000001</v>
      </c>
      <c r="J23" s="8">
        <v>1.8</v>
      </c>
    </row>
    <row r="24" spans="1:18" x14ac:dyDescent="0.35">
      <c r="A24" s="3" t="s">
        <v>6</v>
      </c>
      <c r="B24" s="3" t="s">
        <v>4</v>
      </c>
      <c r="C24" s="4">
        <v>3</v>
      </c>
      <c r="D24" s="4">
        <v>7</v>
      </c>
      <c r="E24" s="5">
        <v>1.89</v>
      </c>
      <c r="F24" s="6">
        <v>1</v>
      </c>
      <c r="H24" s="28" t="s">
        <v>59</v>
      </c>
      <c r="I24" s="8">
        <v>25</v>
      </c>
      <c r="J24" s="8">
        <v>82</v>
      </c>
    </row>
    <row r="25" spans="1:18" x14ac:dyDescent="0.35">
      <c r="A25" s="3" t="s">
        <v>8</v>
      </c>
      <c r="B25" s="3" t="s">
        <v>4</v>
      </c>
      <c r="C25" s="4">
        <v>3</v>
      </c>
      <c r="D25" s="4">
        <v>44</v>
      </c>
      <c r="E25" s="6">
        <v>1.8</v>
      </c>
      <c r="F25" s="6">
        <v>1</v>
      </c>
      <c r="H25" s="28" t="s">
        <v>58</v>
      </c>
      <c r="I25" s="8">
        <v>1.59</v>
      </c>
      <c r="J25" s="8">
        <v>1.23</v>
      </c>
    </row>
    <row r="26" spans="1:18" x14ac:dyDescent="0.35">
      <c r="A26" s="3" t="s">
        <v>6</v>
      </c>
      <c r="B26" s="3" t="s">
        <v>4</v>
      </c>
      <c r="C26" s="4">
        <v>3</v>
      </c>
      <c r="D26" s="4">
        <v>6</v>
      </c>
      <c r="E26" s="5">
        <v>1.79</v>
      </c>
      <c r="F26" s="6">
        <v>1</v>
      </c>
    </row>
    <row r="27" spans="1:18" x14ac:dyDescent="0.35">
      <c r="A27" s="3" t="s">
        <v>5</v>
      </c>
      <c r="B27" s="3" t="s">
        <v>4</v>
      </c>
      <c r="C27" s="4">
        <v>2</v>
      </c>
      <c r="D27" s="4">
        <v>2</v>
      </c>
      <c r="E27" s="5">
        <v>1.76</v>
      </c>
      <c r="F27" s="6">
        <v>2</v>
      </c>
    </row>
    <row r="28" spans="1:18" x14ac:dyDescent="0.35">
      <c r="A28" s="3" t="s">
        <v>5</v>
      </c>
      <c r="B28" s="3" t="s">
        <v>4</v>
      </c>
      <c r="C28" s="4">
        <v>3</v>
      </c>
      <c r="D28" s="4">
        <v>1</v>
      </c>
      <c r="E28" s="5">
        <v>1.76</v>
      </c>
      <c r="F28" s="6">
        <v>1</v>
      </c>
      <c r="J28" s="24"/>
      <c r="K28" s="1"/>
    </row>
    <row r="29" spans="1:18" x14ac:dyDescent="0.35">
      <c r="A29" s="3" t="s">
        <v>7</v>
      </c>
      <c r="B29" s="3" t="s">
        <v>4</v>
      </c>
      <c r="C29" s="4">
        <v>3</v>
      </c>
      <c r="D29" s="4">
        <v>37</v>
      </c>
      <c r="E29" s="6">
        <v>1.5</v>
      </c>
      <c r="F29" s="6">
        <v>1</v>
      </c>
      <c r="J29" s="24"/>
      <c r="K29" s="1"/>
    </row>
    <row r="30" spans="1:18" x14ac:dyDescent="0.35">
      <c r="A30" s="3" t="s">
        <v>7</v>
      </c>
      <c r="B30" s="3" t="s">
        <v>4</v>
      </c>
      <c r="C30" s="4">
        <v>3</v>
      </c>
      <c r="D30" s="4">
        <v>36</v>
      </c>
      <c r="E30" s="6">
        <v>1.2</v>
      </c>
      <c r="F30" s="6">
        <v>1</v>
      </c>
      <c r="J30" s="24"/>
      <c r="K30" s="1"/>
    </row>
    <row r="31" spans="1:18" x14ac:dyDescent="0.35">
      <c r="A31" s="3" t="s">
        <v>5</v>
      </c>
      <c r="B31" s="3" t="s">
        <v>4</v>
      </c>
      <c r="C31" s="4">
        <v>2</v>
      </c>
      <c r="D31" s="4">
        <v>27</v>
      </c>
      <c r="E31" s="5">
        <v>1.1100000000000001</v>
      </c>
      <c r="F31" s="6">
        <v>2</v>
      </c>
      <c r="J31" s="24"/>
      <c r="K31" s="1"/>
    </row>
    <row r="32" spans="1:18" x14ac:dyDescent="0.35">
      <c r="A32" s="3" t="s">
        <v>6</v>
      </c>
      <c r="B32" s="3" t="s">
        <v>4</v>
      </c>
      <c r="C32" s="4">
        <v>3</v>
      </c>
      <c r="D32" s="4">
        <v>17</v>
      </c>
      <c r="E32" s="5">
        <v>1</v>
      </c>
      <c r="F32" s="6">
        <v>1</v>
      </c>
      <c r="J32" s="24"/>
      <c r="K32" s="1"/>
    </row>
    <row r="33" spans="1:11" x14ac:dyDescent="0.35">
      <c r="A33" s="3" t="s">
        <v>5</v>
      </c>
      <c r="B33" s="3" t="s">
        <v>4</v>
      </c>
      <c r="C33" s="4">
        <v>2</v>
      </c>
      <c r="D33" s="4">
        <v>29</v>
      </c>
      <c r="E33" s="5">
        <v>0.97</v>
      </c>
      <c r="F33" s="6">
        <v>2</v>
      </c>
      <c r="J33" s="24"/>
      <c r="K33" s="1"/>
    </row>
    <row r="34" spans="1:11" x14ac:dyDescent="0.35">
      <c r="A34" s="3" t="s">
        <v>8</v>
      </c>
      <c r="B34" s="3" t="s">
        <v>4</v>
      </c>
      <c r="C34" s="4">
        <v>3</v>
      </c>
      <c r="D34" s="4">
        <v>38</v>
      </c>
      <c r="E34" s="6">
        <v>0.85</v>
      </c>
      <c r="F34" s="6">
        <v>1</v>
      </c>
      <c r="J34" s="24"/>
      <c r="K34" s="1"/>
    </row>
    <row r="35" spans="1:11" x14ac:dyDescent="0.35">
      <c r="A35" s="3" t="s">
        <v>7</v>
      </c>
      <c r="B35" s="3" t="s">
        <v>4</v>
      </c>
      <c r="C35" s="4">
        <v>3</v>
      </c>
      <c r="D35" s="4">
        <v>35</v>
      </c>
      <c r="E35" s="6">
        <v>0.84</v>
      </c>
      <c r="F35" s="6">
        <v>1</v>
      </c>
      <c r="J35" s="24"/>
      <c r="K35" s="1"/>
    </row>
    <row r="36" spans="1:11" x14ac:dyDescent="0.35">
      <c r="A36" s="3" t="s">
        <v>5</v>
      </c>
      <c r="B36" s="3" t="s">
        <v>4</v>
      </c>
      <c r="C36" s="4">
        <v>2</v>
      </c>
      <c r="D36" s="4">
        <v>28</v>
      </c>
      <c r="E36" s="5">
        <v>0.69</v>
      </c>
      <c r="F36" s="6">
        <v>2</v>
      </c>
      <c r="J36" s="24"/>
      <c r="K36" s="1"/>
    </row>
    <row r="37" spans="1:11" x14ac:dyDescent="0.35">
      <c r="A37" s="3" t="s">
        <v>8</v>
      </c>
      <c r="B37" s="3" t="s">
        <v>4</v>
      </c>
      <c r="C37" s="4">
        <v>3</v>
      </c>
      <c r="D37" s="4">
        <v>42</v>
      </c>
      <c r="E37" s="6">
        <v>0.52</v>
      </c>
      <c r="F37" s="6">
        <v>1</v>
      </c>
    </row>
  </sheetData>
  <sortState ref="A8:E37">
    <sortCondition descending="1" ref="E2:E31"/>
  </sortState>
  <mergeCells count="4">
    <mergeCell ref="I2:J2"/>
    <mergeCell ref="N2:O2"/>
    <mergeCell ref="A6:F6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14" sqref="C14"/>
    </sheetView>
  </sheetViews>
  <sheetFormatPr defaultRowHeight="14.5" x14ac:dyDescent="0.35"/>
  <cols>
    <col min="1" max="1" width="19.81640625" customWidth="1"/>
    <col min="2" max="13" width="10.1796875" customWidth="1"/>
  </cols>
  <sheetData>
    <row r="1" spans="1:13" x14ac:dyDescent="0.35">
      <c r="A1" s="8"/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M1" s="7" t="s">
        <v>23</v>
      </c>
    </row>
    <row r="2" spans="1:13" x14ac:dyDescent="0.35">
      <c r="A2" s="11" t="s">
        <v>24</v>
      </c>
      <c r="B2" s="9">
        <v>5.6721561969439698</v>
      </c>
      <c r="C2" s="9">
        <v>9.3811918063314756</v>
      </c>
      <c r="D2" s="9">
        <v>15.068930390492367</v>
      </c>
      <c r="E2" s="9">
        <v>18.298596491228061</v>
      </c>
      <c r="F2" s="9">
        <v>24.148047538200341</v>
      </c>
      <c r="G2" s="9">
        <v>28.099473684210516</v>
      </c>
      <c r="H2" s="9">
        <v>30.252631578947348</v>
      </c>
      <c r="I2" s="9">
        <v>29.913921901528024</v>
      </c>
      <c r="J2" s="9">
        <v>24.837719298245627</v>
      </c>
      <c r="K2" s="9">
        <v>18.1716468590832</v>
      </c>
      <c r="L2" s="9">
        <v>10.866140350877194</v>
      </c>
      <c r="M2" s="9">
        <v>5.8514431239388829</v>
      </c>
    </row>
    <row r="3" spans="1:13" x14ac:dyDescent="0.35">
      <c r="A3" s="12" t="s">
        <v>25</v>
      </c>
      <c r="B3" s="10">
        <v>-0.88268251273344744</v>
      </c>
      <c r="C3" s="10">
        <v>-8.4357541899441224E-2</v>
      </c>
      <c r="D3" s="10">
        <v>3.7736842105263162</v>
      </c>
      <c r="E3" s="10">
        <v>7.28298245614035</v>
      </c>
      <c r="F3" s="10">
        <v>12.674533106960958</v>
      </c>
      <c r="G3" s="10">
        <v>16.259824561403502</v>
      </c>
      <c r="H3" s="10">
        <v>18.135823429541588</v>
      </c>
      <c r="I3" s="10">
        <v>17.962139219015281</v>
      </c>
      <c r="J3" s="10">
        <v>13.673684210526297</v>
      </c>
      <c r="K3" s="10">
        <v>9.752631578947371</v>
      </c>
      <c r="L3" s="10">
        <v>4.1463157894736824</v>
      </c>
      <c r="M3" s="10">
        <v>-1.9015280135823591E-2</v>
      </c>
    </row>
    <row r="4" spans="1:13" x14ac:dyDescent="0.35">
      <c r="A4" s="11" t="s">
        <v>26</v>
      </c>
      <c r="B4" s="9">
        <v>45.3894736842106</v>
      </c>
      <c r="C4" s="9">
        <v>27.721052631578925</v>
      </c>
      <c r="D4" s="9">
        <v>33.189473684210547</v>
      </c>
      <c r="E4" s="9">
        <v>74.642105263157973</v>
      </c>
      <c r="F4" s="9">
        <v>70.257894736842147</v>
      </c>
      <c r="G4" s="9">
        <v>53.300000000000026</v>
      </c>
      <c r="H4" s="9">
        <v>42.926315789473698</v>
      </c>
      <c r="I4" s="9">
        <v>53.55789473684213</v>
      </c>
      <c r="J4" s="9">
        <v>93.947368421052673</v>
      </c>
      <c r="K4" s="9">
        <v>100.03684210526328</v>
      </c>
      <c r="L4" s="9">
        <v>94.894736842105388</v>
      </c>
      <c r="M4" s="9">
        <v>50.489473684210594</v>
      </c>
    </row>
    <row r="7" spans="1:13" x14ac:dyDescent="0.35">
      <c r="A7" s="11" t="s">
        <v>171</v>
      </c>
      <c r="B7" s="9">
        <f>+AVERAGE(B2:M2)</f>
        <v>18.380158268335585</v>
      </c>
    </row>
    <row r="8" spans="1:13" x14ac:dyDescent="0.35">
      <c r="A8" s="12" t="s">
        <v>172</v>
      </c>
      <c r="B8" s="10">
        <f>+AVERAGE(B3:M3)</f>
        <v>8.5562969356472198</v>
      </c>
    </row>
    <row r="9" spans="1:13" x14ac:dyDescent="0.35">
      <c r="A9" s="97" t="s">
        <v>174</v>
      </c>
      <c r="B9" s="98">
        <f>+AVERAGE(B7:B8)</f>
        <v>13.468227601991401</v>
      </c>
    </row>
    <row r="10" spans="1:13" x14ac:dyDescent="0.35">
      <c r="A10" s="97" t="s">
        <v>173</v>
      </c>
      <c r="B10" s="98">
        <f>SUM(B4:M4)</f>
        <v>740.35263157894792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2:K104"/>
  <sheetViews>
    <sheetView topLeftCell="A15" workbookViewId="0">
      <selection activeCell="C31" sqref="C31"/>
    </sheetView>
  </sheetViews>
  <sheetFormatPr defaultColWidth="9.1796875" defaultRowHeight="14.5" x14ac:dyDescent="0.35"/>
  <cols>
    <col min="1" max="1" width="9.1796875" style="13"/>
    <col min="2" max="2" width="20.453125" style="13" customWidth="1"/>
    <col min="3" max="3" width="24.54296875" style="13" customWidth="1"/>
    <col min="4" max="4" width="18.54296875" style="13" customWidth="1"/>
    <col min="5" max="8" width="9.1796875" style="13"/>
    <col min="9" max="9" width="20" style="13" customWidth="1"/>
    <col min="10" max="10" width="16.54296875" style="13" customWidth="1"/>
    <col min="11" max="11" width="16.7265625" style="13" customWidth="1"/>
    <col min="12" max="16384" width="9.1796875" style="13"/>
  </cols>
  <sheetData>
    <row r="12" spans="2:11" ht="21" x14ac:dyDescent="0.5">
      <c r="B12" s="130" t="s">
        <v>70</v>
      </c>
      <c r="C12" s="130"/>
      <c r="I12" s="131" t="s">
        <v>71</v>
      </c>
      <c r="J12" s="132"/>
      <c r="K12" s="133"/>
    </row>
    <row r="13" spans="2:11" ht="15" thickBot="1" x14ac:dyDescent="0.4"/>
    <row r="14" spans="2:11" ht="31.5" thickBot="1" x14ac:dyDescent="0.4">
      <c r="B14" s="122" t="s">
        <v>72</v>
      </c>
      <c r="C14" s="122"/>
      <c r="I14" s="32" t="s">
        <v>73</v>
      </c>
      <c r="J14" s="33" t="s">
        <v>74</v>
      </c>
      <c r="K14" s="34" t="s">
        <v>75</v>
      </c>
    </row>
    <row r="15" spans="2:11" ht="16" thickBot="1" x14ac:dyDescent="0.4">
      <c r="H15" s="35">
        <v>2.54</v>
      </c>
      <c r="I15" s="35" t="s">
        <v>76</v>
      </c>
      <c r="J15" s="36">
        <v>1</v>
      </c>
      <c r="K15" s="37" t="s">
        <v>77</v>
      </c>
    </row>
    <row r="16" spans="2:11" s="40" customFormat="1" ht="29.5" thickBot="1" x14ac:dyDescent="0.4">
      <c r="B16" s="38" t="s">
        <v>78</v>
      </c>
      <c r="C16" s="39" t="s">
        <v>11</v>
      </c>
      <c r="D16" s="38" t="s">
        <v>79</v>
      </c>
      <c r="H16" s="35">
        <v>3.19</v>
      </c>
      <c r="I16" s="41" t="s">
        <v>80</v>
      </c>
      <c r="J16" s="42">
        <v>2</v>
      </c>
      <c r="K16" s="41" t="s">
        <v>81</v>
      </c>
    </row>
    <row r="17" spans="1:11" ht="29.5" thickBot="1" x14ac:dyDescent="0.4">
      <c r="A17" s="43">
        <v>0</v>
      </c>
      <c r="B17" s="43">
        <v>0</v>
      </c>
      <c r="C17" s="44" t="s">
        <v>82</v>
      </c>
      <c r="D17" s="43">
        <v>1</v>
      </c>
      <c r="H17" s="35">
        <v>5.89</v>
      </c>
      <c r="I17" s="41" t="s">
        <v>83</v>
      </c>
      <c r="J17" s="42">
        <v>3</v>
      </c>
      <c r="K17" s="41" t="s">
        <v>84</v>
      </c>
    </row>
    <row r="18" spans="1:11" ht="16" thickBot="1" x14ac:dyDescent="0.4">
      <c r="A18" s="45" t="s">
        <v>85</v>
      </c>
      <c r="B18" s="46" t="s">
        <v>86</v>
      </c>
      <c r="C18" s="47" t="s">
        <v>87</v>
      </c>
      <c r="D18" s="48">
        <v>2</v>
      </c>
      <c r="H18" s="35">
        <v>7.43</v>
      </c>
      <c r="I18" s="49" t="s">
        <v>88</v>
      </c>
      <c r="J18" s="42">
        <v>4</v>
      </c>
      <c r="K18" s="41" t="s">
        <v>89</v>
      </c>
    </row>
    <row r="19" spans="1:11" ht="44" thickBot="1" x14ac:dyDescent="0.4">
      <c r="A19" s="48">
        <v>25</v>
      </c>
      <c r="B19" s="48" t="s">
        <v>90</v>
      </c>
      <c r="C19" s="47" t="s">
        <v>91</v>
      </c>
      <c r="D19" s="48">
        <v>3</v>
      </c>
      <c r="H19" s="35">
        <v>9.32</v>
      </c>
      <c r="I19" s="41" t="s">
        <v>92</v>
      </c>
      <c r="J19" s="42">
        <v>5</v>
      </c>
      <c r="K19" s="41" t="s">
        <v>93</v>
      </c>
    </row>
    <row r="20" spans="1:11" ht="16" thickBot="1" x14ac:dyDescent="0.4">
      <c r="A20" s="48">
        <v>100</v>
      </c>
      <c r="B20" s="48" t="s">
        <v>94</v>
      </c>
      <c r="C20" s="47" t="s">
        <v>95</v>
      </c>
      <c r="D20" s="48">
        <v>4</v>
      </c>
      <c r="H20" s="50">
        <v>11.11</v>
      </c>
      <c r="I20" s="51" t="s">
        <v>96</v>
      </c>
      <c r="J20" s="52">
        <v>6</v>
      </c>
      <c r="K20" s="51" t="s">
        <v>97</v>
      </c>
    </row>
    <row r="21" spans="1:11" ht="29.5" thickBot="1" x14ac:dyDescent="0.4">
      <c r="A21" s="53">
        <v>180</v>
      </c>
      <c r="B21" s="53" t="s">
        <v>98</v>
      </c>
      <c r="C21" s="54" t="s">
        <v>99</v>
      </c>
      <c r="D21" s="53">
        <v>5</v>
      </c>
    </row>
    <row r="24" spans="1:11" ht="15.5" x14ac:dyDescent="0.35">
      <c r="B24" s="122" t="s">
        <v>100</v>
      </c>
      <c r="C24" s="122"/>
    </row>
    <row r="25" spans="1:11" ht="15" thickBot="1" x14ac:dyDescent="0.4"/>
    <row r="26" spans="1:11" ht="15" thickBot="1" x14ac:dyDescent="0.4">
      <c r="B26" s="38" t="s">
        <v>78</v>
      </c>
      <c r="C26" s="38" t="s">
        <v>101</v>
      </c>
    </row>
    <row r="27" spans="1:11" x14ac:dyDescent="0.35">
      <c r="A27" s="43">
        <v>0</v>
      </c>
      <c r="B27" s="43">
        <v>0</v>
      </c>
      <c r="C27" s="55">
        <v>1</v>
      </c>
    </row>
    <row r="28" spans="1:11" x14ac:dyDescent="0.35">
      <c r="A28" s="56">
        <v>1</v>
      </c>
      <c r="B28" s="46" t="s">
        <v>102</v>
      </c>
      <c r="C28" s="57">
        <v>2</v>
      </c>
    </row>
    <row r="29" spans="1:11" x14ac:dyDescent="0.35">
      <c r="A29" s="48">
        <v>150</v>
      </c>
      <c r="B29" s="48" t="s">
        <v>103</v>
      </c>
      <c r="C29" s="57">
        <v>3</v>
      </c>
    </row>
    <row r="30" spans="1:11" x14ac:dyDescent="0.35">
      <c r="A30" s="48">
        <v>300</v>
      </c>
      <c r="B30" s="48" t="s">
        <v>104</v>
      </c>
      <c r="C30" s="57">
        <v>4</v>
      </c>
    </row>
    <row r="31" spans="1:11" ht="15" thickBot="1" x14ac:dyDescent="0.4">
      <c r="A31" s="53">
        <v>500</v>
      </c>
      <c r="B31" s="53" t="s">
        <v>105</v>
      </c>
      <c r="C31" s="58">
        <v>5</v>
      </c>
    </row>
    <row r="34" spans="1:4" ht="15.5" x14ac:dyDescent="0.35">
      <c r="B34" s="122" t="s">
        <v>106</v>
      </c>
      <c r="C34" s="122"/>
    </row>
    <row r="35" spans="1:4" ht="15" thickBot="1" x14ac:dyDescent="0.4"/>
    <row r="36" spans="1:4" ht="15" thickBot="1" x14ac:dyDescent="0.4">
      <c r="B36" s="38" t="s">
        <v>78</v>
      </c>
      <c r="C36" s="38" t="s">
        <v>107</v>
      </c>
    </row>
    <row r="37" spans="1:4" x14ac:dyDescent="0.35">
      <c r="A37" s="43">
        <v>0</v>
      </c>
      <c r="B37" s="43">
        <v>0</v>
      </c>
      <c r="C37" s="55">
        <v>1</v>
      </c>
    </row>
    <row r="38" spans="1:4" x14ac:dyDescent="0.35">
      <c r="A38" s="56">
        <v>1</v>
      </c>
      <c r="B38" s="46" t="s">
        <v>102</v>
      </c>
      <c r="C38" s="57">
        <v>2</v>
      </c>
    </row>
    <row r="39" spans="1:4" x14ac:dyDescent="0.35">
      <c r="A39" s="48">
        <v>150</v>
      </c>
      <c r="B39" s="48" t="s">
        <v>108</v>
      </c>
      <c r="C39" s="57">
        <v>3</v>
      </c>
    </row>
    <row r="40" spans="1:4" x14ac:dyDescent="0.35">
      <c r="A40" s="48">
        <v>500</v>
      </c>
      <c r="B40" s="48" t="s">
        <v>109</v>
      </c>
      <c r="C40" s="57">
        <v>4</v>
      </c>
    </row>
    <row r="41" spans="1:4" ht="15" thickBot="1" x14ac:dyDescent="0.4">
      <c r="A41" s="53">
        <v>1500</v>
      </c>
      <c r="B41" s="53" t="s">
        <v>110</v>
      </c>
      <c r="C41" s="58">
        <v>5</v>
      </c>
    </row>
    <row r="44" spans="1:4" ht="21" x14ac:dyDescent="0.5">
      <c r="B44" s="129" t="s">
        <v>111</v>
      </c>
      <c r="C44" s="129"/>
    </row>
    <row r="46" spans="1:4" ht="15.5" x14ac:dyDescent="0.35">
      <c r="B46" s="122" t="s">
        <v>112</v>
      </c>
      <c r="C46" s="122"/>
    </row>
    <row r="47" spans="1:4" ht="15" thickBot="1" x14ac:dyDescent="0.4"/>
    <row r="48" spans="1:4" ht="29.5" thickBot="1" x14ac:dyDescent="0.4">
      <c r="B48" s="38" t="s">
        <v>113</v>
      </c>
      <c r="C48" s="38" t="s">
        <v>114</v>
      </c>
      <c r="D48" s="38" t="s">
        <v>115</v>
      </c>
    </row>
    <row r="49" spans="2:4" ht="15" customHeight="1" x14ac:dyDescent="0.35">
      <c r="B49" s="43" t="s">
        <v>116</v>
      </c>
      <c r="C49" s="55" t="s">
        <v>117</v>
      </c>
      <c r="D49" s="43">
        <v>1.04</v>
      </c>
    </row>
    <row r="50" spans="2:4" x14ac:dyDescent="0.35">
      <c r="B50" s="46" t="s">
        <v>118</v>
      </c>
      <c r="C50" s="57" t="s">
        <v>119</v>
      </c>
      <c r="D50" s="46">
        <v>1.02</v>
      </c>
    </row>
    <row r="51" spans="2:4" x14ac:dyDescent="0.35">
      <c r="B51" s="48" t="s">
        <v>120</v>
      </c>
      <c r="C51" s="57" t="s">
        <v>121</v>
      </c>
      <c r="D51" s="48">
        <v>1</v>
      </c>
    </row>
    <row r="52" spans="2:4" x14ac:dyDescent="0.35">
      <c r="B52" s="48" t="s">
        <v>122</v>
      </c>
      <c r="C52" s="57" t="s">
        <v>123</v>
      </c>
      <c r="D52" s="48">
        <v>0.98</v>
      </c>
    </row>
    <row r="53" spans="2:4" ht="15" thickBot="1" x14ac:dyDescent="0.4">
      <c r="B53" s="53" t="s">
        <v>124</v>
      </c>
      <c r="C53" s="58" t="s">
        <v>125</v>
      </c>
      <c r="D53" s="53">
        <v>0.96</v>
      </c>
    </row>
    <row r="56" spans="2:4" ht="15.5" x14ac:dyDescent="0.35">
      <c r="B56" s="122" t="s">
        <v>126</v>
      </c>
      <c r="C56" s="122"/>
    </row>
    <row r="57" spans="2:4" ht="15" thickBot="1" x14ac:dyDescent="0.4"/>
    <row r="58" spans="2:4" ht="63" customHeight="1" thickBot="1" x14ac:dyDescent="0.4">
      <c r="B58" s="59" t="s">
        <v>127</v>
      </c>
      <c r="C58" s="59" t="s">
        <v>128</v>
      </c>
      <c r="D58" s="59" t="s">
        <v>129</v>
      </c>
    </row>
    <row r="59" spans="2:4" ht="15" thickBot="1" x14ac:dyDescent="0.4">
      <c r="B59" s="60" t="s">
        <v>130</v>
      </c>
      <c r="C59" s="61" t="s">
        <v>131</v>
      </c>
      <c r="D59" s="62">
        <v>1.1000000000000001</v>
      </c>
    </row>
    <row r="60" spans="2:4" ht="15" thickBot="1" x14ac:dyDescent="0.4">
      <c r="B60" s="60" t="s">
        <v>132</v>
      </c>
      <c r="C60" s="61" t="s">
        <v>131</v>
      </c>
      <c r="D60" s="62">
        <v>1.08</v>
      </c>
    </row>
    <row r="61" spans="2:4" x14ac:dyDescent="0.35">
      <c r="B61" s="123" t="s">
        <v>133</v>
      </c>
      <c r="C61" s="63" t="s">
        <v>134</v>
      </c>
      <c r="D61" s="64">
        <v>1.08</v>
      </c>
    </row>
    <row r="62" spans="2:4" ht="15" thickBot="1" x14ac:dyDescent="0.4">
      <c r="B62" s="124"/>
      <c r="C62" s="65" t="s">
        <v>135</v>
      </c>
      <c r="D62" s="66">
        <v>1.06</v>
      </c>
    </row>
    <row r="63" spans="2:4" x14ac:dyDescent="0.35">
      <c r="B63" s="123" t="s">
        <v>136</v>
      </c>
      <c r="C63" s="63" t="s">
        <v>134</v>
      </c>
      <c r="D63" s="64">
        <v>1.04</v>
      </c>
    </row>
    <row r="64" spans="2:4" ht="15" thickBot="1" x14ac:dyDescent="0.4">
      <c r="B64" s="124"/>
      <c r="C64" s="65" t="s">
        <v>135</v>
      </c>
      <c r="D64" s="66">
        <v>1.02</v>
      </c>
    </row>
    <row r="65" spans="2:4" x14ac:dyDescent="0.35">
      <c r="B65" s="123" t="s">
        <v>137</v>
      </c>
      <c r="C65" s="63" t="s">
        <v>134</v>
      </c>
      <c r="D65" s="64">
        <v>1.04</v>
      </c>
    </row>
    <row r="66" spans="2:4" x14ac:dyDescent="0.35">
      <c r="B66" s="125"/>
      <c r="C66" s="67" t="s">
        <v>138</v>
      </c>
      <c r="D66" s="68">
        <v>1.02</v>
      </c>
    </row>
    <row r="67" spans="2:4" ht="15" thickBot="1" x14ac:dyDescent="0.4">
      <c r="B67" s="124"/>
      <c r="C67" s="65" t="s">
        <v>139</v>
      </c>
      <c r="D67" s="69">
        <v>0.98</v>
      </c>
    </row>
    <row r="68" spans="2:4" x14ac:dyDescent="0.35">
      <c r="B68" s="123" t="s">
        <v>140</v>
      </c>
      <c r="C68" s="63" t="s">
        <v>141</v>
      </c>
      <c r="D68" s="70">
        <v>1</v>
      </c>
    </row>
    <row r="69" spans="2:4" x14ac:dyDescent="0.35">
      <c r="B69" s="125"/>
      <c r="C69" s="67" t="s">
        <v>142</v>
      </c>
      <c r="D69" s="68">
        <v>1.02</v>
      </c>
    </row>
    <row r="70" spans="2:4" ht="15" thickBot="1" x14ac:dyDescent="0.4">
      <c r="B70" s="124"/>
      <c r="C70" s="71" t="s">
        <v>139</v>
      </c>
      <c r="D70" s="72">
        <v>0.98</v>
      </c>
    </row>
    <row r="71" spans="2:4" x14ac:dyDescent="0.35">
      <c r="B71" s="123" t="s">
        <v>143</v>
      </c>
      <c r="C71" s="73" t="s">
        <v>144</v>
      </c>
      <c r="D71" s="74">
        <v>1</v>
      </c>
    </row>
    <row r="72" spans="2:4" x14ac:dyDescent="0.35">
      <c r="B72" s="125"/>
      <c r="C72" s="75" t="s">
        <v>145</v>
      </c>
      <c r="D72" s="76">
        <v>0.96</v>
      </c>
    </row>
    <row r="73" spans="2:4" x14ac:dyDescent="0.35">
      <c r="B73" s="125"/>
      <c r="C73" s="75" t="s">
        <v>146</v>
      </c>
      <c r="D73" s="76">
        <v>1.02</v>
      </c>
    </row>
    <row r="74" spans="2:4" ht="15" thickBot="1" x14ac:dyDescent="0.4">
      <c r="B74" s="124"/>
      <c r="C74" s="71" t="s">
        <v>139</v>
      </c>
      <c r="D74" s="72">
        <v>0.98</v>
      </c>
    </row>
    <row r="75" spans="2:4" ht="15" thickBot="1" x14ac:dyDescent="0.4">
      <c r="B75" s="77" t="s">
        <v>147</v>
      </c>
      <c r="C75" s="71" t="s">
        <v>131</v>
      </c>
      <c r="D75" s="72">
        <v>0.94</v>
      </c>
    </row>
    <row r="78" spans="2:4" ht="15.5" x14ac:dyDescent="0.35">
      <c r="B78" s="122" t="s">
        <v>148</v>
      </c>
      <c r="C78" s="122"/>
    </row>
    <row r="79" spans="2:4" ht="15" thickBot="1" x14ac:dyDescent="0.4"/>
    <row r="80" spans="2:4" ht="29.5" thickBot="1" x14ac:dyDescent="0.4">
      <c r="B80" s="59" t="s">
        <v>46</v>
      </c>
      <c r="C80" s="59" t="s">
        <v>149</v>
      </c>
      <c r="D80" s="59" t="s">
        <v>150</v>
      </c>
    </row>
    <row r="81" spans="2:4" x14ac:dyDescent="0.35">
      <c r="B81" s="126" t="s">
        <v>151</v>
      </c>
      <c r="C81" s="78" t="s">
        <v>152</v>
      </c>
      <c r="D81" s="79">
        <v>1.04</v>
      </c>
    </row>
    <row r="82" spans="2:4" ht="29" x14ac:dyDescent="0.35">
      <c r="B82" s="127"/>
      <c r="C82" s="80" t="s">
        <v>153</v>
      </c>
      <c r="D82" s="81">
        <v>1</v>
      </c>
    </row>
    <row r="83" spans="2:4" x14ac:dyDescent="0.35">
      <c r="B83" s="127"/>
      <c r="C83" s="82" t="s">
        <v>179</v>
      </c>
      <c r="D83" s="83">
        <v>0.98</v>
      </c>
    </row>
    <row r="84" spans="2:4" x14ac:dyDescent="0.35">
      <c r="B84" s="127"/>
      <c r="C84" s="82" t="s">
        <v>154</v>
      </c>
      <c r="D84" s="83">
        <v>0.96</v>
      </c>
    </row>
    <row r="85" spans="2:4" ht="15" thickBot="1" x14ac:dyDescent="0.4">
      <c r="B85" s="128"/>
      <c r="C85" s="84" t="s">
        <v>155</v>
      </c>
      <c r="D85" s="85">
        <v>0.94</v>
      </c>
    </row>
    <row r="86" spans="2:4" x14ac:dyDescent="0.35">
      <c r="B86" s="126" t="s">
        <v>156</v>
      </c>
      <c r="C86" s="78" t="s">
        <v>152</v>
      </c>
      <c r="D86" s="79">
        <v>1.02</v>
      </c>
    </row>
    <row r="87" spans="2:4" ht="29" x14ac:dyDescent="0.35">
      <c r="B87" s="127"/>
      <c r="C87" s="80" t="s">
        <v>153</v>
      </c>
      <c r="D87" s="81">
        <v>0.98</v>
      </c>
    </row>
    <row r="88" spans="2:4" x14ac:dyDescent="0.35">
      <c r="B88" s="127"/>
      <c r="C88" s="82" t="s">
        <v>179</v>
      </c>
      <c r="D88" s="83">
        <v>0.96</v>
      </c>
    </row>
    <row r="89" spans="2:4" x14ac:dyDescent="0.35">
      <c r="B89" s="127"/>
      <c r="C89" s="82" t="s">
        <v>154</v>
      </c>
      <c r="D89" s="83">
        <v>0.94</v>
      </c>
    </row>
    <row r="90" spans="2:4" ht="15" thickBot="1" x14ac:dyDescent="0.4">
      <c r="B90" s="128"/>
      <c r="C90" s="84" t="s">
        <v>155</v>
      </c>
      <c r="D90" s="85">
        <v>0.94</v>
      </c>
    </row>
    <row r="91" spans="2:4" x14ac:dyDescent="0.35">
      <c r="B91" s="126" t="s">
        <v>157</v>
      </c>
      <c r="C91" s="78" t="s">
        <v>152</v>
      </c>
      <c r="D91" s="79">
        <v>1</v>
      </c>
    </row>
    <row r="92" spans="2:4" ht="29" x14ac:dyDescent="0.35">
      <c r="B92" s="127"/>
      <c r="C92" s="80" t="s">
        <v>153</v>
      </c>
      <c r="D92" s="81">
        <v>0.98</v>
      </c>
    </row>
    <row r="93" spans="2:4" x14ac:dyDescent="0.35">
      <c r="B93" s="127"/>
      <c r="C93" s="82" t="s">
        <v>179</v>
      </c>
      <c r="D93" s="83">
        <v>0.94</v>
      </c>
    </row>
    <row r="94" spans="2:4" x14ac:dyDescent="0.35">
      <c r="B94" s="127"/>
      <c r="C94" s="82" t="s">
        <v>154</v>
      </c>
      <c r="D94" s="83">
        <v>0.94</v>
      </c>
    </row>
    <row r="95" spans="2:4" ht="15" thickBot="1" x14ac:dyDescent="0.4">
      <c r="B95" s="128"/>
      <c r="C95" s="84" t="s">
        <v>155</v>
      </c>
      <c r="D95" s="85">
        <v>0.94</v>
      </c>
    </row>
    <row r="98" spans="2:3" ht="15.5" x14ac:dyDescent="0.35">
      <c r="B98" s="122" t="s">
        <v>158</v>
      </c>
      <c r="C98" s="122"/>
    </row>
    <row r="99" spans="2:3" ht="15" thickBot="1" x14ac:dyDescent="0.4"/>
    <row r="100" spans="2:3" x14ac:dyDescent="0.35">
      <c r="B100" s="59" t="s">
        <v>159</v>
      </c>
      <c r="C100" s="59" t="s">
        <v>160</v>
      </c>
    </row>
    <row r="101" spans="2:3" x14ac:dyDescent="0.35">
      <c r="B101" s="86" t="s">
        <v>161</v>
      </c>
      <c r="C101" s="57" t="s">
        <v>162</v>
      </c>
    </row>
    <row r="102" spans="2:3" x14ac:dyDescent="0.35">
      <c r="B102" s="87" t="s">
        <v>50</v>
      </c>
      <c r="C102" s="57" t="s">
        <v>163</v>
      </c>
    </row>
    <row r="103" spans="2:3" x14ac:dyDescent="0.35">
      <c r="B103" s="87" t="s">
        <v>164</v>
      </c>
      <c r="C103" s="57" t="s">
        <v>165</v>
      </c>
    </row>
    <row r="104" spans="2:3" ht="15" thickBot="1" x14ac:dyDescent="0.4">
      <c r="B104" s="88" t="s">
        <v>166</v>
      </c>
      <c r="C104" s="58" t="s">
        <v>167</v>
      </c>
    </row>
  </sheetData>
  <mergeCells count="18">
    <mergeCell ref="B44:C44"/>
    <mergeCell ref="B12:C12"/>
    <mergeCell ref="I12:K12"/>
    <mergeCell ref="B14:C14"/>
    <mergeCell ref="B24:C24"/>
    <mergeCell ref="B34:C34"/>
    <mergeCell ref="B98:C98"/>
    <mergeCell ref="B46:C46"/>
    <mergeCell ref="B56:C56"/>
    <mergeCell ref="B61:B62"/>
    <mergeCell ref="B63:B64"/>
    <mergeCell ref="B65:B67"/>
    <mergeCell ref="B68:B70"/>
    <mergeCell ref="B71:B74"/>
    <mergeCell ref="B78:C78"/>
    <mergeCell ref="B81:B85"/>
    <mergeCell ref="B86:B90"/>
    <mergeCell ref="B91:B9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A2" sqref="A2"/>
    </sheetView>
  </sheetViews>
  <sheetFormatPr defaultRowHeight="14.5" x14ac:dyDescent="0.35"/>
  <cols>
    <col min="1" max="1" width="19.81640625" bestFit="1" customWidth="1"/>
    <col min="3" max="4" width="12.81640625" style="1" customWidth="1"/>
    <col min="5" max="13" width="12.81640625" customWidth="1"/>
  </cols>
  <sheetData>
    <row r="1" spans="1:13" x14ac:dyDescent="0.35">
      <c r="A1" s="100" t="s">
        <v>65</v>
      </c>
      <c r="E1" s="119" t="s">
        <v>33</v>
      </c>
      <c r="F1" s="120"/>
      <c r="G1" s="119" t="s">
        <v>34</v>
      </c>
      <c r="H1" s="120"/>
    </row>
    <row r="2" spans="1:13" ht="43.5" x14ac:dyDescent="0.35">
      <c r="A2" s="29" t="s">
        <v>66</v>
      </c>
      <c r="B2" s="30" t="s">
        <v>67</v>
      </c>
      <c r="C2" s="30" t="s">
        <v>68</v>
      </c>
      <c r="D2" s="30" t="s">
        <v>69</v>
      </c>
      <c r="E2" s="15" t="s">
        <v>28</v>
      </c>
      <c r="F2" s="90" t="s">
        <v>168</v>
      </c>
      <c r="G2" s="15" t="s">
        <v>169</v>
      </c>
      <c r="H2" s="90" t="s">
        <v>168</v>
      </c>
    </row>
    <row r="3" spans="1:13" x14ac:dyDescent="0.35">
      <c r="A3" s="3" t="s">
        <v>5</v>
      </c>
      <c r="B3" s="8">
        <v>1</v>
      </c>
      <c r="C3" s="31">
        <f>SUMIF('Dati azienda'!$A$8:$A$37,IPNOA!A3,'Dati azienda'!$E$8:$E$37)</f>
        <v>34.020000000000003</v>
      </c>
      <c r="D3" s="89">
        <f>SUMIFS('Dati azienda'!$E$8:$E$37,'Dati azienda'!$A$8:$A$37,IPNOA!A3,'Dati azienda'!$F$8:$F$37,IPNOA!B3)</f>
        <v>16.990000000000002</v>
      </c>
      <c r="E3" s="94">
        <f>+'Dati azienda'!I4</f>
        <v>100</v>
      </c>
      <c r="F3" s="94">
        <f>+E3*'Dati azienda'!$I$11</f>
        <v>229.99999999999997</v>
      </c>
      <c r="G3" s="8">
        <f>+'Dati azienda'!K4</f>
        <v>250</v>
      </c>
      <c r="H3" s="8">
        <f>+G3*'Dati azienda'!$M$4/100</f>
        <v>115</v>
      </c>
    </row>
    <row r="4" spans="1:13" x14ac:dyDescent="0.35">
      <c r="A4" s="3" t="s">
        <v>5</v>
      </c>
      <c r="B4" s="8">
        <v>2</v>
      </c>
      <c r="C4" s="31"/>
      <c r="D4" s="89">
        <f>SUMIFS('Dati azienda'!$E$8:$E$37,'Dati azienda'!$A$8:$A$37,IPNOA!A4,'Dati azienda'!$F$8:$F$37,IPNOA!B4)</f>
        <v>17.03</v>
      </c>
      <c r="E4" s="94">
        <f>+'Dati azienda'!I4</f>
        <v>100</v>
      </c>
      <c r="F4" s="94">
        <f>+E4*'Dati azienda'!$I$11</f>
        <v>229.99999999999997</v>
      </c>
      <c r="G4" s="8">
        <f>+'Dati azienda'!K4</f>
        <v>250</v>
      </c>
      <c r="H4" s="8">
        <f>+G4*'Dati azienda'!$M$4/100</f>
        <v>115</v>
      </c>
    </row>
    <row r="5" spans="1:13" x14ac:dyDescent="0.35">
      <c r="A5" s="3" t="s">
        <v>8</v>
      </c>
      <c r="B5" s="8">
        <v>1</v>
      </c>
      <c r="C5" s="31">
        <f>SUMIF('Dati azienda'!$A$8:$A$37,IPNOA!A5,'Dati azienda'!$E$8:$E$37)</f>
        <v>19.650000000000002</v>
      </c>
      <c r="D5" s="89">
        <f>SUMIFS('Dati azienda'!$E$8:$E$37,'Dati azienda'!$A$8:$A$37,IPNOA!A5,'Dati azienda'!$F$8:$F$37,IPNOA!B5)</f>
        <v>7.8699999999999992</v>
      </c>
      <c r="E5" s="94">
        <f>+'Dati azienda'!I5</f>
        <v>80</v>
      </c>
      <c r="F5" s="94">
        <f>+E5*'Dati azienda'!$I$11</f>
        <v>184</v>
      </c>
      <c r="G5" s="8" t="str">
        <f>+'Dati azienda'!K5</f>
        <v>-</v>
      </c>
      <c r="H5" s="8"/>
    </row>
    <row r="6" spans="1:13" x14ac:dyDescent="0.35">
      <c r="A6" s="3" t="s">
        <v>8</v>
      </c>
      <c r="B6" s="8">
        <v>2</v>
      </c>
      <c r="C6" s="31"/>
      <c r="D6" s="89">
        <f>SUMIFS('Dati azienda'!$E$8:$E$37,'Dati azienda'!$A$8:$A$37,IPNOA!A6,'Dati azienda'!$F$8:$F$37,IPNOA!B6)</f>
        <v>11.779999999999998</v>
      </c>
      <c r="E6" s="94">
        <f>+'Dati azienda'!I5</f>
        <v>80</v>
      </c>
      <c r="F6" s="94">
        <f>+E6*'Dati azienda'!$I$11</f>
        <v>184</v>
      </c>
      <c r="G6" s="8" t="str">
        <f>+'Dati azienda'!K5</f>
        <v>-</v>
      </c>
      <c r="H6" s="8"/>
    </row>
    <row r="7" spans="1:13" x14ac:dyDescent="0.35">
      <c r="A7" s="3" t="s">
        <v>7</v>
      </c>
      <c r="B7" s="8">
        <v>1</v>
      </c>
      <c r="C7" s="31">
        <f>SUMIF('Dati azienda'!$A$8:$A$37,IPNOA!A7,'Dati azienda'!$E$8:$E$37)</f>
        <v>8.3000000000000007</v>
      </c>
      <c r="D7" s="89">
        <f>SUMIFS('Dati azienda'!$E$8:$E$37,'Dati azienda'!$A$8:$A$37,IPNOA!A7,'Dati azienda'!$F$8:$F$37,IPNOA!B7)</f>
        <v>8.3000000000000007</v>
      </c>
      <c r="E7" s="94">
        <f>+'Dati azienda'!I6</f>
        <v>60</v>
      </c>
      <c r="F7" s="94">
        <f>+E7*'Dati azienda'!$I$11</f>
        <v>138</v>
      </c>
      <c r="G7" s="8">
        <f>+'Dati azienda'!K6</f>
        <v>300</v>
      </c>
      <c r="H7" s="8">
        <f>+G7*'Dati azienda'!$M$6/100</f>
        <v>78</v>
      </c>
    </row>
    <row r="8" spans="1:13" x14ac:dyDescent="0.35">
      <c r="A8" s="3" t="s">
        <v>7</v>
      </c>
      <c r="B8" s="8">
        <v>2</v>
      </c>
      <c r="C8" s="31"/>
      <c r="D8" s="89">
        <f>SUMIFS('Dati azienda'!$E$8:$E$37,'Dati azienda'!$A$8:$A$37,IPNOA!A8,'Dati azienda'!$F$8:$F$37,IPNOA!B8)</f>
        <v>0</v>
      </c>
      <c r="E8" s="94"/>
      <c r="F8" s="94"/>
      <c r="G8" s="8"/>
      <c r="H8" s="8"/>
    </row>
    <row r="9" spans="1:13" x14ac:dyDescent="0.35">
      <c r="A9" s="3" t="s">
        <v>6</v>
      </c>
      <c r="B9" s="8">
        <v>1</v>
      </c>
      <c r="C9" s="31">
        <f>SUMIF('Dati azienda'!$A$8:$A$37,IPNOA!A9,'Dati azienda'!$E$8:$E$37)</f>
        <v>4.68</v>
      </c>
      <c r="D9" s="89">
        <f>SUMIFS('Dati azienda'!$E$8:$E$37,'Dati azienda'!$A$8:$A$37,IPNOA!A9,'Dati azienda'!$F$8:$F$37,IPNOA!B9)</f>
        <v>4.68</v>
      </c>
      <c r="E9" s="94">
        <f>+'Dati azienda'!I7</f>
        <v>20</v>
      </c>
      <c r="F9" s="94">
        <f>+E9*'Dati azienda'!$I$11</f>
        <v>46</v>
      </c>
      <c r="G9" s="8" t="str">
        <f>+'Dati azienda'!K7</f>
        <v>-</v>
      </c>
      <c r="H9" s="8"/>
    </row>
    <row r="10" spans="1:13" x14ac:dyDescent="0.35">
      <c r="A10" s="3" t="s">
        <v>6</v>
      </c>
      <c r="B10" s="8">
        <v>2</v>
      </c>
      <c r="C10" s="31"/>
      <c r="D10" s="89">
        <f>SUMIFS('Dati azienda'!$E$8:$E$37,'Dati azienda'!$A$8:$A$37,IPNOA!A10,'Dati azienda'!$F$8:$F$37,IPNOA!B10)</f>
        <v>0</v>
      </c>
      <c r="E10" s="94"/>
      <c r="F10" s="94"/>
      <c r="G10" s="8" t="str">
        <f>+'Dati azienda'!K7</f>
        <v>-</v>
      </c>
      <c r="H10" s="8"/>
    </row>
    <row r="13" spans="1:13" ht="15" thickBot="1" x14ac:dyDescent="0.4">
      <c r="A13" s="13"/>
      <c r="E13" s="13"/>
    </row>
    <row r="14" spans="1:13" ht="21.5" thickBot="1" x14ac:dyDescent="0.55000000000000004">
      <c r="A14" s="13"/>
      <c r="C14" s="140" t="s">
        <v>70</v>
      </c>
      <c r="D14" s="141"/>
      <c r="E14" s="142"/>
      <c r="F14" s="137" t="s">
        <v>111</v>
      </c>
      <c r="G14" s="138"/>
      <c r="H14" s="138"/>
      <c r="I14" s="139"/>
      <c r="J14" s="134" t="s">
        <v>175</v>
      </c>
      <c r="K14" s="135"/>
      <c r="L14" s="135"/>
      <c r="M14" s="136"/>
    </row>
    <row r="15" spans="1:13" ht="46.5" x14ac:dyDescent="0.35">
      <c r="A15" s="117" t="s">
        <v>66</v>
      </c>
      <c r="B15" s="116" t="s">
        <v>67</v>
      </c>
      <c r="C15" s="91" t="s">
        <v>72</v>
      </c>
      <c r="D15" s="92" t="s">
        <v>100</v>
      </c>
      <c r="E15" s="93" t="s">
        <v>106</v>
      </c>
      <c r="F15" s="91" t="s">
        <v>112</v>
      </c>
      <c r="G15" s="92" t="s">
        <v>126</v>
      </c>
      <c r="H15" s="92" t="s">
        <v>148</v>
      </c>
      <c r="I15" s="93" t="s">
        <v>158</v>
      </c>
      <c r="J15" s="107" t="s">
        <v>71</v>
      </c>
      <c r="K15" s="99" t="s">
        <v>178</v>
      </c>
      <c r="L15" s="99" t="s">
        <v>9</v>
      </c>
      <c r="M15" s="108" t="s">
        <v>177</v>
      </c>
    </row>
    <row r="16" spans="1:13" x14ac:dyDescent="0.35">
      <c r="A16" s="118" t="s">
        <v>5</v>
      </c>
      <c r="B16" s="81">
        <v>1</v>
      </c>
      <c r="C16" s="102">
        <v>4</v>
      </c>
      <c r="D16" s="6">
        <v>3</v>
      </c>
      <c r="E16" s="103">
        <v>1</v>
      </c>
      <c r="F16" s="102">
        <v>0.98</v>
      </c>
      <c r="G16" s="6">
        <v>1</v>
      </c>
      <c r="H16" s="6">
        <v>0.98</v>
      </c>
      <c r="I16" s="103">
        <v>1.04</v>
      </c>
      <c r="J16" s="102">
        <f>+(C16+D16+E16)*(F16*G16*H16*I16)</f>
        <v>7.9905279999999994</v>
      </c>
      <c r="K16" s="6" t="s">
        <v>89</v>
      </c>
      <c r="L16" s="6">
        <f>+D3</f>
        <v>16.990000000000002</v>
      </c>
      <c r="M16" s="109">
        <f t="shared" ref="M16:M21" si="0">+J16*L16</f>
        <v>135.75907072000001</v>
      </c>
    </row>
    <row r="17" spans="1:14" x14ac:dyDescent="0.35">
      <c r="A17" s="95" t="s">
        <v>5</v>
      </c>
      <c r="B17" s="114">
        <v>2</v>
      </c>
      <c r="C17" s="102">
        <v>4</v>
      </c>
      <c r="D17" s="6">
        <v>3</v>
      </c>
      <c r="E17" s="103">
        <v>1</v>
      </c>
      <c r="F17" s="102">
        <v>1</v>
      </c>
      <c r="G17" s="6">
        <v>1</v>
      </c>
      <c r="H17" s="6">
        <v>0.98</v>
      </c>
      <c r="I17" s="103">
        <v>1.04</v>
      </c>
      <c r="J17" s="102">
        <f t="shared" ref="J17:J21" si="1">+(C17+D17+E17)*(F17*G17*H17*I17)</f>
        <v>8.1536000000000008</v>
      </c>
      <c r="K17" s="6" t="s">
        <v>89</v>
      </c>
      <c r="L17" s="6">
        <f>+D4</f>
        <v>17.03</v>
      </c>
      <c r="M17" s="109">
        <f t="shared" si="0"/>
        <v>138.85580800000002</v>
      </c>
    </row>
    <row r="18" spans="1:14" ht="15" customHeight="1" x14ac:dyDescent="0.35">
      <c r="A18" s="95" t="s">
        <v>8</v>
      </c>
      <c r="B18" s="114">
        <v>1</v>
      </c>
      <c r="C18" s="102">
        <v>1</v>
      </c>
      <c r="D18" s="6">
        <v>3</v>
      </c>
      <c r="E18" s="103">
        <v>1</v>
      </c>
      <c r="F18" s="102">
        <v>0.98</v>
      </c>
      <c r="G18" s="6">
        <v>1</v>
      </c>
      <c r="H18" s="6">
        <v>1</v>
      </c>
      <c r="I18" s="103">
        <v>1.04</v>
      </c>
      <c r="J18" s="102">
        <f t="shared" si="1"/>
        <v>5.0960000000000001</v>
      </c>
      <c r="K18" s="6" t="s">
        <v>81</v>
      </c>
      <c r="L18" s="6">
        <f>+D5</f>
        <v>7.8699999999999992</v>
      </c>
      <c r="M18" s="109">
        <f t="shared" si="0"/>
        <v>40.105519999999999</v>
      </c>
    </row>
    <row r="19" spans="1:14" ht="15" customHeight="1" x14ac:dyDescent="0.35">
      <c r="A19" s="95" t="s">
        <v>8</v>
      </c>
      <c r="B19" s="114">
        <v>2</v>
      </c>
      <c r="C19" s="102">
        <v>1</v>
      </c>
      <c r="D19" s="6">
        <v>3</v>
      </c>
      <c r="E19" s="103">
        <v>1</v>
      </c>
      <c r="F19" s="102">
        <v>1</v>
      </c>
      <c r="G19" s="6">
        <v>1</v>
      </c>
      <c r="H19" s="6">
        <v>1</v>
      </c>
      <c r="I19" s="103">
        <v>1.04</v>
      </c>
      <c r="J19" s="102">
        <f t="shared" si="1"/>
        <v>5.2</v>
      </c>
      <c r="K19" s="6" t="s">
        <v>81</v>
      </c>
      <c r="L19" s="6">
        <f>+D6</f>
        <v>11.779999999999998</v>
      </c>
      <c r="M19" s="109">
        <f t="shared" si="0"/>
        <v>61.255999999999986</v>
      </c>
    </row>
    <row r="20" spans="1:14" x14ac:dyDescent="0.35">
      <c r="A20" s="95" t="s">
        <v>7</v>
      </c>
      <c r="B20" s="114">
        <v>1</v>
      </c>
      <c r="C20" s="102">
        <v>3</v>
      </c>
      <c r="D20" s="6">
        <v>2</v>
      </c>
      <c r="E20" s="103">
        <v>1</v>
      </c>
      <c r="F20" s="102">
        <v>0.98</v>
      </c>
      <c r="G20" s="6">
        <v>1</v>
      </c>
      <c r="H20" s="6">
        <v>0.96</v>
      </c>
      <c r="I20" s="103">
        <v>1</v>
      </c>
      <c r="J20" s="102">
        <f t="shared" si="1"/>
        <v>5.6448</v>
      </c>
      <c r="K20" s="6" t="s">
        <v>84</v>
      </c>
      <c r="L20" s="6">
        <f>+D7</f>
        <v>8.3000000000000007</v>
      </c>
      <c r="M20" s="109">
        <f t="shared" si="0"/>
        <v>46.851840000000003</v>
      </c>
    </row>
    <row r="21" spans="1:14" ht="15" thickBot="1" x14ac:dyDescent="0.4">
      <c r="A21" s="96" t="s">
        <v>6</v>
      </c>
      <c r="B21" s="115">
        <v>1</v>
      </c>
      <c r="C21" s="104">
        <v>1</v>
      </c>
      <c r="D21" s="105">
        <v>2</v>
      </c>
      <c r="E21" s="106">
        <v>1</v>
      </c>
      <c r="F21" s="104">
        <v>0.98</v>
      </c>
      <c r="G21" s="105">
        <v>1</v>
      </c>
      <c r="H21" s="105">
        <v>1</v>
      </c>
      <c r="I21" s="106">
        <v>1.04</v>
      </c>
      <c r="J21" s="104">
        <f t="shared" si="1"/>
        <v>4.0768000000000004</v>
      </c>
      <c r="K21" s="105" t="s">
        <v>81</v>
      </c>
      <c r="L21" s="101">
        <f>+D9</f>
        <v>4.68</v>
      </c>
      <c r="M21" s="110">
        <f t="shared" si="0"/>
        <v>19.079423999999999</v>
      </c>
    </row>
    <row r="22" spans="1:14" ht="37.5" thickBot="1" x14ac:dyDescent="0.4">
      <c r="A22" s="13"/>
      <c r="E22" s="13"/>
      <c r="L22" s="111" t="s">
        <v>176</v>
      </c>
      <c r="M22" s="112">
        <f>+SUM(M16:M21)/SUM(L16:L21)</f>
        <v>6.6302725089272316</v>
      </c>
      <c r="N22" s="113" t="s">
        <v>84</v>
      </c>
    </row>
    <row r="23" spans="1:14" x14ac:dyDescent="0.35">
      <c r="A23" s="13"/>
      <c r="E23" s="13"/>
    </row>
    <row r="24" spans="1:14" x14ac:dyDescent="0.35">
      <c r="A24" s="13"/>
      <c r="E24" s="13"/>
    </row>
    <row r="25" spans="1:14" x14ac:dyDescent="0.35">
      <c r="A25" s="13"/>
      <c r="E25" s="13"/>
    </row>
    <row r="26" spans="1:14" x14ac:dyDescent="0.35">
      <c r="A26" s="13"/>
      <c r="E26" s="13"/>
    </row>
    <row r="27" spans="1:14" x14ac:dyDescent="0.35">
      <c r="A27" s="13"/>
      <c r="E27" s="13"/>
    </row>
    <row r="28" spans="1:14" x14ac:dyDescent="0.35">
      <c r="A28" s="13"/>
      <c r="E28" s="13"/>
    </row>
    <row r="29" spans="1:14" x14ac:dyDescent="0.35">
      <c r="A29" s="13"/>
      <c r="E29" s="13"/>
    </row>
    <row r="30" spans="1:14" x14ac:dyDescent="0.35">
      <c r="A30" s="13"/>
      <c r="B30" s="13"/>
      <c r="C30" s="13"/>
      <c r="D30" s="13"/>
      <c r="E30" s="13"/>
    </row>
  </sheetData>
  <mergeCells count="5">
    <mergeCell ref="J14:M14"/>
    <mergeCell ref="F14:I14"/>
    <mergeCell ref="E1:F1"/>
    <mergeCell ref="C14:E14"/>
    <mergeCell ref="G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azienda</vt:lpstr>
      <vt:lpstr>Meteo</vt:lpstr>
      <vt:lpstr>TABELLE IPNOA</vt:lpstr>
      <vt:lpstr>IPNOA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valore</dc:creator>
  <cp:lastModifiedBy>mx</cp:lastModifiedBy>
  <dcterms:created xsi:type="dcterms:W3CDTF">2012-01-12T10:30:08Z</dcterms:created>
  <dcterms:modified xsi:type="dcterms:W3CDTF">2012-01-25T17:09:59Z</dcterms:modified>
</cp:coreProperties>
</file>